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90" windowWidth="14955" windowHeight="10740"/>
  </bookViews>
  <sheets>
    <sheet name="EventCalendar" sheetId="2" r:id="rId1"/>
  </sheets>
  <definedNames>
    <definedName name="_xlnm.Print_Area" localSheetId="0">EventCalendar!$B$8:$Q$92</definedName>
    <definedName name="startday">EventCalendar!$M$4</definedName>
    <definedName name="valuevx">42.314159</definedName>
    <definedName name="vertex42_copyright" hidden="1">"© 2007-2018 Vertex42 LLC"</definedName>
    <definedName name="vertex42_id" hidden="1">"school-year-event-calendar.xlsx"</definedName>
    <definedName name="vertex42_title" hidden="1">"School Year Event Calendar Template"</definedName>
    <definedName name="year">EventCalendar!$F$4</definedName>
  </definedNames>
  <calcPr calcId="145621"/>
</workbook>
</file>

<file path=xl/calcChain.xml><?xml version="1.0" encoding="utf-8"?>
<calcChain xmlns="http://schemas.openxmlformats.org/spreadsheetml/2006/main">
  <c r="B8" i="2" l="1"/>
  <c r="H86" i="2" l="1"/>
  <c r="G86" i="2"/>
  <c r="F86" i="2"/>
  <c r="E86" i="2"/>
  <c r="D86" i="2"/>
  <c r="C86" i="2"/>
  <c r="B86" i="2"/>
  <c r="H78" i="2"/>
  <c r="G78" i="2"/>
  <c r="F78" i="2"/>
  <c r="E78" i="2"/>
  <c r="D78" i="2"/>
  <c r="C78" i="2"/>
  <c r="B78" i="2"/>
  <c r="H70" i="2"/>
  <c r="G70" i="2"/>
  <c r="F70" i="2"/>
  <c r="E70" i="2"/>
  <c r="D70" i="2"/>
  <c r="C70" i="2"/>
  <c r="B70" i="2"/>
  <c r="H62" i="2"/>
  <c r="G62" i="2"/>
  <c r="F62" i="2"/>
  <c r="E62" i="2"/>
  <c r="D62" i="2"/>
  <c r="C62" i="2"/>
  <c r="B62" i="2"/>
  <c r="H53" i="2"/>
  <c r="G53" i="2"/>
  <c r="F53" i="2"/>
  <c r="E53" i="2"/>
  <c r="D53" i="2"/>
  <c r="C53" i="2"/>
  <c r="B53" i="2"/>
  <c r="H45" i="2"/>
  <c r="G45" i="2"/>
  <c r="F45" i="2"/>
  <c r="E45" i="2"/>
  <c r="D45" i="2"/>
  <c r="C45" i="2"/>
  <c r="B45" i="2"/>
  <c r="H37" i="2"/>
  <c r="G37" i="2"/>
  <c r="F37" i="2"/>
  <c r="E37" i="2"/>
  <c r="D37" i="2"/>
  <c r="C37" i="2"/>
  <c r="B37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2" i="2"/>
  <c r="G12" i="2"/>
  <c r="F12" i="2"/>
  <c r="E12" i="2"/>
  <c r="D12" i="2"/>
  <c r="C12" i="2"/>
  <c r="B12" i="2"/>
  <c r="B85" i="2" l="1"/>
  <c r="B77" i="2"/>
  <c r="B69" i="2"/>
  <c r="B71" i="2" s="1"/>
  <c r="C71" i="2" s="1"/>
  <c r="D71" i="2" s="1"/>
  <c r="E71" i="2" s="1"/>
  <c r="F71" i="2" s="1"/>
  <c r="G71" i="2" s="1"/>
  <c r="H71" i="2" s="1"/>
  <c r="B72" i="2" s="1"/>
  <c r="C72" i="2" s="1"/>
  <c r="D72" i="2" s="1"/>
  <c r="E72" i="2" s="1"/>
  <c r="F72" i="2" s="1"/>
  <c r="G72" i="2" s="1"/>
  <c r="H72" i="2" s="1"/>
  <c r="B73" i="2" s="1"/>
  <c r="C73" i="2" s="1"/>
  <c r="D73" i="2" s="1"/>
  <c r="E73" i="2" s="1"/>
  <c r="F73" i="2" s="1"/>
  <c r="G73" i="2" s="1"/>
  <c r="H73" i="2" s="1"/>
  <c r="B74" i="2" s="1"/>
  <c r="C74" i="2" s="1"/>
  <c r="D74" i="2" s="1"/>
  <c r="E74" i="2" s="1"/>
  <c r="F74" i="2" s="1"/>
  <c r="G74" i="2" s="1"/>
  <c r="H74" i="2" s="1"/>
  <c r="B75" i="2" s="1"/>
  <c r="C75" i="2" s="1"/>
  <c r="D75" i="2" s="1"/>
  <c r="E75" i="2" s="1"/>
  <c r="F75" i="2" s="1"/>
  <c r="G75" i="2" s="1"/>
  <c r="H75" i="2" s="1"/>
  <c r="B61" i="2"/>
  <c r="B52" i="2"/>
  <c r="B44" i="2"/>
  <c r="B36" i="2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27" i="2"/>
  <c r="B19" i="2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11" i="2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54" i="2" l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B57" i="2" s="1"/>
  <c r="C57" i="2" s="1"/>
  <c r="D57" i="2" s="1"/>
  <c r="E57" i="2" s="1"/>
  <c r="F57" i="2" s="1"/>
  <c r="G57" i="2" s="1"/>
  <c r="H57" i="2" s="1"/>
  <c r="B58" i="2" s="1"/>
  <c r="C58" i="2" s="1"/>
  <c r="D58" i="2" s="1"/>
  <c r="E58" i="2" s="1"/>
  <c r="F58" i="2" s="1"/>
  <c r="G58" i="2" s="1"/>
  <c r="H58" i="2" s="1"/>
  <c r="B59" i="2" s="1"/>
  <c r="C59" i="2" s="1"/>
  <c r="D59" i="2" s="1"/>
  <c r="E59" i="2" s="1"/>
  <c r="F59" i="2" s="1"/>
  <c r="G59" i="2" s="1"/>
  <c r="H59" i="2" s="1"/>
  <c r="B79" i="2"/>
  <c r="C79" i="2" s="1"/>
  <c r="D79" i="2" s="1"/>
  <c r="E79" i="2" s="1"/>
  <c r="F79" i="2" s="1"/>
  <c r="G79" i="2" s="1"/>
  <c r="H79" i="2" s="1"/>
  <c r="B80" i="2" s="1"/>
  <c r="C80" i="2" s="1"/>
  <c r="D80" i="2" s="1"/>
  <c r="E80" i="2" s="1"/>
  <c r="F80" i="2" s="1"/>
  <c r="G80" i="2" s="1"/>
  <c r="H80" i="2" s="1"/>
  <c r="B81" i="2" s="1"/>
  <c r="C81" i="2" s="1"/>
  <c r="D81" i="2" s="1"/>
  <c r="E81" i="2" s="1"/>
  <c r="F81" i="2" s="1"/>
  <c r="G81" i="2" s="1"/>
  <c r="H81" i="2" s="1"/>
  <c r="B82" i="2" s="1"/>
  <c r="C82" i="2" s="1"/>
  <c r="D82" i="2" s="1"/>
  <c r="E82" i="2" s="1"/>
  <c r="F82" i="2" s="1"/>
  <c r="G82" i="2" s="1"/>
  <c r="H82" i="2" s="1"/>
  <c r="B83" i="2" s="1"/>
  <c r="C83" i="2" s="1"/>
  <c r="D83" i="2" s="1"/>
  <c r="E83" i="2" s="1"/>
  <c r="F83" i="2" s="1"/>
  <c r="G83" i="2" s="1"/>
  <c r="H83" i="2" s="1"/>
  <c r="B63" i="2"/>
  <c r="C63" i="2" s="1"/>
  <c r="D63" i="2" s="1"/>
  <c r="E63" i="2" s="1"/>
  <c r="F63" i="2" s="1"/>
  <c r="G63" i="2" s="1"/>
  <c r="H63" i="2" s="1"/>
  <c r="B64" i="2" s="1"/>
  <c r="C64" i="2" s="1"/>
  <c r="D64" i="2" s="1"/>
  <c r="E64" i="2" s="1"/>
  <c r="F64" i="2" s="1"/>
  <c r="G64" i="2" s="1"/>
  <c r="H64" i="2" s="1"/>
  <c r="B65" i="2" s="1"/>
  <c r="C65" i="2" s="1"/>
  <c r="D65" i="2" s="1"/>
  <c r="E65" i="2" s="1"/>
  <c r="F65" i="2" s="1"/>
  <c r="G65" i="2" s="1"/>
  <c r="H65" i="2" s="1"/>
  <c r="B66" i="2" s="1"/>
  <c r="C66" i="2" s="1"/>
  <c r="D66" i="2" s="1"/>
  <c r="E66" i="2" s="1"/>
  <c r="F66" i="2" s="1"/>
  <c r="G66" i="2" s="1"/>
  <c r="H66" i="2" s="1"/>
  <c r="B67" i="2" s="1"/>
  <c r="C67" i="2" s="1"/>
  <c r="D67" i="2" s="1"/>
  <c r="E67" i="2" s="1"/>
  <c r="F67" i="2" s="1"/>
  <c r="G67" i="2" s="1"/>
  <c r="H67" i="2" s="1"/>
  <c r="B87" i="2"/>
  <c r="C87" i="2" s="1"/>
  <c r="D87" i="2" s="1"/>
  <c r="E87" i="2" s="1"/>
  <c r="F87" i="2" s="1"/>
  <c r="G87" i="2" s="1"/>
  <c r="H87" i="2" s="1"/>
  <c r="B88" i="2" s="1"/>
  <c r="C88" i="2" s="1"/>
  <c r="D88" i="2" s="1"/>
  <c r="E88" i="2" s="1"/>
  <c r="F88" i="2" s="1"/>
  <c r="G88" i="2" s="1"/>
  <c r="H88" i="2" s="1"/>
  <c r="B89" i="2" s="1"/>
  <c r="C89" i="2" s="1"/>
  <c r="D89" i="2" s="1"/>
  <c r="E89" i="2" s="1"/>
  <c r="F89" i="2" s="1"/>
  <c r="G89" i="2" s="1"/>
  <c r="H89" i="2" s="1"/>
  <c r="B90" i="2" s="1"/>
  <c r="C90" i="2" s="1"/>
  <c r="D90" i="2" s="1"/>
  <c r="E90" i="2" s="1"/>
  <c r="F90" i="2" s="1"/>
  <c r="G90" i="2" s="1"/>
  <c r="H90" i="2" s="1"/>
  <c r="B91" i="2" s="1"/>
  <c r="C91" i="2" s="1"/>
  <c r="D91" i="2" s="1"/>
  <c r="E91" i="2" s="1"/>
  <c r="F91" i="2" s="1"/>
  <c r="G91" i="2" s="1"/>
  <c r="H91" i="2" s="1"/>
  <c r="B46" i="2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29" i="2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</calcChain>
</file>

<file path=xl/sharedStrings.xml><?xml version="1.0" encoding="utf-8"?>
<sst xmlns="http://schemas.openxmlformats.org/spreadsheetml/2006/main" count="121" uniqueCount="91">
  <si>
    <t>Start Day</t>
  </si>
  <si>
    <t>1: Sun, 2: Mon</t>
  </si>
  <si>
    <t>Year:</t>
  </si>
  <si>
    <t>School Year Event Calendar</t>
  </si>
  <si>
    <t>Note: If you choose Monday as the start day, you will need to modify some of the formatting in the calendars (bold vs. non-bold days).</t>
  </si>
  <si>
    <t>INSTRUCTIONS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</si>
  <si>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</si>
  <si>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</si>
  <si>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</si>
  <si>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</si>
  <si>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</si>
  <si>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</si>
  <si>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</si>
  <si>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</si>
  <si>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</si>
  <si>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</si>
  <si>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«  Choose the year and start day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</si>
  <si>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</si>
  <si>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</si>
  <si>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 To edit the color, go to Home &gt; Conditional Formatting &gt; Manage Rules and select "This Worksheet" from the drop-down box.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</si>
  <si>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</si>
  <si>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© 2007-2018 Vertex42 LLC</t>
  </si>
  <si>
    <t>https://www.vertex42.com/calendars/school-calendar.html</t>
  </si>
  <si>
    <t>9-12</t>
  </si>
  <si>
    <t>New Staff Inservice</t>
  </si>
  <si>
    <t>27</t>
  </si>
  <si>
    <t>CPR/FA</t>
  </si>
  <si>
    <t>30</t>
  </si>
  <si>
    <t>Inservice 8-3 (Lead Teachers)</t>
  </si>
  <si>
    <t>31</t>
  </si>
  <si>
    <t>Inservice 8-3 (All Staff)</t>
  </si>
  <si>
    <t>1</t>
  </si>
  <si>
    <t>Children's Orientation (All Teaching Staff)</t>
  </si>
  <si>
    <t>2-3</t>
  </si>
  <si>
    <t>7</t>
  </si>
  <si>
    <t>6</t>
  </si>
  <si>
    <t>7 &amp; 9</t>
  </si>
  <si>
    <t>First Day of Classes</t>
  </si>
  <si>
    <t>10</t>
  </si>
  <si>
    <t>Teacher Meeting 12-1 (first week +/-)</t>
  </si>
  <si>
    <t>17</t>
  </si>
  <si>
    <t>All Staff Meeting 12-2</t>
  </si>
  <si>
    <t>24</t>
  </si>
  <si>
    <t>Teacher Meeting 12-1 (reflect on GO)</t>
  </si>
  <si>
    <t>Teacher Meeting 12-1 (Ch 3&amp;4 of UPM)</t>
  </si>
  <si>
    <t>8</t>
  </si>
  <si>
    <t>Assesment day-no meeting</t>
  </si>
  <si>
    <t>15</t>
  </si>
  <si>
    <t>22</t>
  </si>
  <si>
    <t>29</t>
  </si>
  <si>
    <t>Teacher Meeting 12-1</t>
  </si>
  <si>
    <t>Teacher Meeting 12-1 (Ch 5 &amp; 6 of UPM)</t>
  </si>
  <si>
    <t>21</t>
  </si>
  <si>
    <t>CPP Checkpoint Due</t>
  </si>
  <si>
    <t>5</t>
  </si>
  <si>
    <t>Teacher Meeting 12-1 (Ch 7&amp;8 UPM)</t>
  </si>
  <si>
    <t>12</t>
  </si>
  <si>
    <t>Conferences and Assessment due to Stacy</t>
  </si>
  <si>
    <t>19</t>
  </si>
  <si>
    <t>No Meeting, Plan with Roommates</t>
  </si>
  <si>
    <t>3</t>
  </si>
  <si>
    <t>Parent Conversations</t>
  </si>
  <si>
    <t>1-3 Holiday Party</t>
  </si>
  <si>
    <t>Teacher Meeting 12-1 (+/- of first week back)</t>
  </si>
  <si>
    <t>14</t>
  </si>
  <si>
    <t>Assessment Day-No Meeting</t>
  </si>
  <si>
    <t>28</t>
  </si>
  <si>
    <t>Teacher Meeting 12-1 (Ch 9&amp;10 UPM)</t>
  </si>
  <si>
    <t>4</t>
  </si>
  <si>
    <t>11</t>
  </si>
  <si>
    <t>Teacher Meeting 12-1 (CH 11&amp;12 UPM)</t>
  </si>
  <si>
    <t>18</t>
  </si>
  <si>
    <t>25</t>
  </si>
  <si>
    <t>Conferences and assessments due to Stacy</t>
  </si>
  <si>
    <t>Parent/Teacher Conferences</t>
  </si>
  <si>
    <t>No Meeting, Plan with your Roommate</t>
  </si>
  <si>
    <t>Teacher Meeting 12-1 (Ch 15&amp;16 UPM)</t>
  </si>
  <si>
    <t>Teacher Meeting 12-1 (CH 13&amp;14 UPM)</t>
  </si>
  <si>
    <t>Assessment Day, No Meeting</t>
  </si>
  <si>
    <t>CPP Checkpoints Due</t>
  </si>
  <si>
    <t>Teacher Meeting 12-1 (Ch 17 UPM)</t>
  </si>
  <si>
    <t>13</t>
  </si>
  <si>
    <t>20</t>
  </si>
  <si>
    <t>All Staff Meeting  12-2 (Highs and Lows)</t>
  </si>
  <si>
    <t>No Meeting</t>
  </si>
  <si>
    <t>Lead Teacher Inservice 8-3</t>
  </si>
  <si>
    <t>All Staff Meeting 12-2 (Social/Emotional Training</t>
  </si>
  <si>
    <t>Teacher Workday (Lead 8-3, Assist 8-12) (Equity training 8:30-11:30)</t>
  </si>
  <si>
    <t>All Staff Meeting 12-2 (Equity)</t>
  </si>
  <si>
    <t>Teacher Workday (Leads 8-3, Assist 8-12) (Team Building)</t>
  </si>
  <si>
    <t>All Staff Meeting 12-2 (Giftedness?)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</si>
</sst>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"/>
    <numFmt numFmtId="165" formatCode="mmmm"/>
    <numFmt numFmtId="166" formatCode="mmmm\ yyyy"/>
    <numFmt numFmtId="167" formatCode="dddd"/>
  </numFmts>
  <fonts count="27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b/>
      <sz val="12"/>
      <color indexed="9"/>
      <name val="Century Gothic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Tahoma"/>
      <family val="2"/>
    </font>
    <font>
      <sz val="9"/>
      <name val="Arial"/>
      <family val="2"/>
    </font>
    <font>
      <b/>
      <sz val="9"/>
      <color indexed="60"/>
      <name val="Century Gothic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4" tint="-0.249977111117893"/>
      <name val="Century Gothic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10"/>
      <color theme="3" tint="-0.249977111117893"/>
      <name val="Century Gothic"/>
      <family val="2"/>
    </font>
    <font>
      <b/>
      <sz val="14"/>
      <color theme="3" tint="-0.249977111117893"/>
      <name val="Arial"/>
      <family val="2"/>
    </font>
    <font>
      <b/>
      <sz val="9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AEEFC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0" xfId="0" applyBorder="1"/>
    <xf numFmtId="0" fontId="8" fillId="0" borderId="0" xfId="0" applyFont="1"/>
    <xf numFmtId="0" fontId="9" fillId="0" borderId="0" xfId="0" applyFont="1"/>
    <xf numFmtId="164" fontId="9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13" fillId="2" borderId="0" xfId="0" applyFont="1" applyFill="1"/>
    <xf numFmtId="0" fontId="9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4" fillId="0" borderId="0" xfId="0" applyFont="1"/>
    <xf numFmtId="0" fontId="9" fillId="0" borderId="0" xfId="0" applyFont="1" applyAlignment="1"/>
    <xf numFmtId="0" fontId="14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6" fillId="2" borderId="0" xfId="0" applyFont="1" applyFill="1" applyAlignment="1">
      <alignment vertical="center"/>
    </xf>
    <xf numFmtId="0" fontId="6" fillId="2" borderId="0" xfId="0" applyFont="1" applyFill="1"/>
    <xf numFmtId="0" fontId="18" fillId="2" borderId="0" xfId="0" applyFont="1" applyFill="1"/>
    <xf numFmtId="0" fontId="6" fillId="2" borderId="0" xfId="1" applyNumberFormat="1" applyFont="1" applyFill="1" applyAlignment="1">
      <alignment horizontal="right" vertical="center"/>
    </xf>
    <xf numFmtId="0" fontId="19" fillId="2" borderId="0" xfId="0" applyFont="1" applyFill="1"/>
    <xf numFmtId="0" fontId="6" fillId="2" borderId="0" xfId="0" applyFont="1" applyFill="1" applyBorder="1" applyAlignment="1">
      <alignment horizontal="center"/>
    </xf>
    <xf numFmtId="0" fontId="17" fillId="2" borderId="0" xfId="2" applyFont="1" applyFill="1" applyAlignment="1" applyProtection="1">
      <alignment horizontal="right"/>
    </xf>
    <xf numFmtId="0" fontId="18" fillId="2" borderId="0" xfId="0" applyFont="1" applyFill="1" applyAlignment="1">
      <alignment horizontal="right"/>
    </xf>
    <xf numFmtId="0" fontId="18" fillId="0" borderId="10" xfId="0" applyFont="1" applyFill="1" applyBorder="1" applyAlignment="1">
      <alignment horizontal="center"/>
    </xf>
    <xf numFmtId="0" fontId="8" fillId="3" borderId="4" xfId="0" applyFont="1" applyFill="1" applyBorder="1"/>
    <xf numFmtId="167" fontId="13" fillId="2" borderId="0" xfId="0" applyNumberFormat="1" applyFont="1" applyFill="1" applyAlignment="1">
      <alignment horizontal="left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4" fillId="0" borderId="0" xfId="0" applyFont="1"/>
    <xf numFmtId="0" fontId="22" fillId="0" borderId="0" xfId="0" applyFont="1" applyAlignment="1">
      <alignment vertical="top" wrapText="1"/>
    </xf>
    <xf numFmtId="165" fontId="10" fillId="3" borderId="4" xfId="0" applyNumberFormat="1" applyFont="1" applyFill="1" applyBorder="1" applyAlignment="1">
      <alignment horizontal="left"/>
    </xf>
    <xf numFmtId="166" fontId="4" fillId="4" borderId="5" xfId="0" applyNumberFormat="1" applyFont="1" applyFill="1" applyBorder="1" applyAlignment="1">
      <alignment horizontal="center" vertical="center"/>
    </xf>
    <xf numFmtId="166" fontId="7" fillId="4" borderId="6" xfId="0" applyNumberFormat="1" applyFont="1" applyFill="1" applyBorder="1"/>
    <xf numFmtId="0" fontId="22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/>
    </xf>
    <xf numFmtId="0" fontId="17" fillId="2" borderId="0" xfId="2" applyFont="1" applyFill="1" applyAlignment="1" applyProtection="1">
      <alignment horizontal="left"/>
    </xf>
    <xf numFmtId="0" fontId="25" fillId="2" borderId="0" xfId="0" applyFont="1" applyFill="1" applyAlignment="1">
      <alignment horizontal="left" vertic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164" fontId="12" fillId="5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2" fillId="7" borderId="1" xfId="0" applyNumberFormat="1" applyFon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12" fillId="9" borderId="1" xfId="0" applyNumberFormat="1" applyFont="1" applyFill="1" applyBorder="1" applyAlignment="1">
      <alignment horizontal="center"/>
    </xf>
    <xf numFmtId="164" fontId="26" fillId="10" borderId="1" xfId="0" applyNumberFormat="1" applyFont="1" applyFill="1" applyBorder="1" applyAlignment="1">
      <alignment horizontal="center"/>
    </xf>
    <xf numFmtId="49" fontId="18" fillId="2" borderId="0" xfId="0" applyNumberFormat="1" applyFont="1" applyFill="1"/>
    <xf numFmtId="49" fontId="0" fillId="0" borderId="0" xfId="0" applyNumberFormat="1"/>
    <xf numFmtId="49" fontId="1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13" fillId="2" borderId="0" xfId="0" applyNumberFormat="1" applyFont="1" applyFill="1" applyAlignment="1">
      <alignment horizontal="left"/>
    </xf>
    <xf numFmtId="164" fontId="12" fillId="11" borderId="1" xfId="0" applyNumberFormat="1" applyFont="1" applyFill="1" applyBorder="1" applyAlignment="1">
      <alignment horizontal="center"/>
    </xf>
    <xf numFmtId="164" fontId="12" fillId="12" borderId="1" xfId="0" applyNumberFormat="1" applyFont="1" applyFill="1" applyBorder="1" applyAlignment="1">
      <alignment horizontal="center"/>
    </xf>
    <xf numFmtId="164" fontId="12" fillId="14" borderId="1" xfId="0" applyNumberFormat="1" applyFont="1" applyFill="1" applyBorder="1" applyAlignment="1">
      <alignment horizontal="center"/>
    </xf>
    <xf numFmtId="49" fontId="13" fillId="13" borderId="0" xfId="0" applyNumberFormat="1" applyFont="1" applyFill="1" applyAlignment="1">
      <alignment horizontal="left"/>
    </xf>
    <xf numFmtId="167" fontId="13" fillId="13" borderId="0" xfId="0" applyNumberFormat="1" applyFont="1" applyFill="1" applyAlignment="1">
      <alignment horizontal="left"/>
    </xf>
    <xf numFmtId="0" fontId="3" fillId="13" borderId="0" xfId="0" applyFont="1" applyFill="1"/>
    <xf numFmtId="0" fontId="13" fillId="13" borderId="0" xfId="0" applyFont="1" applyFill="1"/>
    <xf numFmtId="49" fontId="0" fillId="13" borderId="0" xfId="0" applyNumberFormat="1" applyFill="1"/>
    <xf numFmtId="49" fontId="3" fillId="13" borderId="0" xfId="0" applyNumberFormat="1" applyFont="1" applyFill="1" applyAlignment="1">
      <alignment horizontal="left"/>
    </xf>
    <xf numFmtId="0" fontId="3" fillId="13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AAE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Grap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F49A7"/>
      </a:accent1>
      <a:accent2>
        <a:srgbClr val="496FA7"/>
      </a:accent2>
      <a:accent3>
        <a:srgbClr val="498CA7"/>
      </a:accent3>
      <a:accent4>
        <a:srgbClr val="A74949"/>
      </a:accent4>
      <a:accent5>
        <a:srgbClr val="E68422"/>
      </a:accent5>
      <a:accent6>
        <a:srgbClr val="A77849"/>
      </a:accent6>
      <a:hlink>
        <a:srgbClr val="0033CC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2"/>
  <sheetViews>
    <sheetView tabSelected="1" topLeftCell="A8" zoomScaleNormal="100" workbookViewId="0">
      <selection activeCell="B8" sqref="B8:Q8"/>
    </sheetView>
  </sheetViews>
  <sheetFormatPr defaultRowHeight="12.75" x14ac:dyDescent="0.2"/>
  <cols>
    <col min="1" max="1" width="3.140625" customWidth="1"/>
    <col min="2" max="8" width="3.28515625" customWidth="1"/>
    <col min="9" max="9" width="2.7109375" customWidth="1"/>
    <col min="10" max="10" width="8.5703125" style="58" bestFit="1" customWidth="1"/>
    <col min="11" max="11" width="17" bestFit="1" customWidth="1"/>
    <col min="12" max="12" width="2.140625" customWidth="1"/>
    <col min="17" max="17" width="10.140625" customWidth="1"/>
    <col min="18" max="18" width="2.85546875" customWidth="1"/>
    <col min="19" max="19" width="3.140625" customWidth="1"/>
    <col min="20" max="20" width="50.5703125" hidden="1" customWidth="1"/>
  </cols>
  <sheetData>
    <row r="1" spans="1:20" ht="18" hidden="1" customHeight="1" x14ac:dyDescent="0.2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3"/>
      <c r="O1" s="23"/>
      <c r="P1" s="23"/>
      <c r="Q1" s="23"/>
      <c r="R1" s="1"/>
      <c r="T1" s="34"/>
    </row>
    <row r="2" spans="1:20" hidden="1" x14ac:dyDescent="0.2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5"/>
      <c r="O2" s="25"/>
      <c r="P2" s="25"/>
      <c r="Q2" s="26" t="s">
        <v>21</v>
      </c>
      <c r="R2" s="1"/>
      <c r="T2" s="35" t="s">
        <v>5</v>
      </c>
    </row>
    <row r="3" spans="1:20" hidden="1" x14ac:dyDescent="0.2">
      <c r="A3" s="25"/>
      <c r="B3" s="27"/>
      <c r="C3" s="27"/>
      <c r="D3" s="28"/>
      <c r="E3" s="28"/>
      <c r="F3" s="25"/>
      <c r="G3" s="25"/>
      <c r="H3" s="25"/>
      <c r="I3" s="24"/>
      <c r="J3" s="57"/>
      <c r="K3" s="25"/>
      <c r="L3" s="25"/>
      <c r="M3" s="25"/>
      <c r="N3" s="25"/>
      <c r="O3" s="29"/>
      <c r="P3" s="25"/>
      <c r="Q3" s="25"/>
      <c r="R3" s="1"/>
      <c r="T3" s="34"/>
    </row>
    <row r="4" spans="1:20" hidden="1" x14ac:dyDescent="0.2">
      <c r="A4" s="25"/>
      <c r="B4" s="25"/>
      <c r="C4" s="25"/>
      <c r="D4" s="28"/>
      <c r="E4" s="30" t="s">
        <v>2</v>
      </c>
      <c r="F4" s="47">
        <v>2021</v>
      </c>
      <c r="G4" s="48"/>
      <c r="H4" s="49"/>
      <c r="I4" s="25"/>
      <c r="J4" s="57"/>
      <c r="K4" s="25"/>
      <c r="L4" s="30" t="s">
        <v>0</v>
      </c>
      <c r="M4" s="31">
        <v>1</v>
      </c>
      <c r="N4" s="2" t="s">
        <v>1</v>
      </c>
      <c r="O4" s="29"/>
      <c r="P4" s="25"/>
      <c r="Q4" s="25"/>
      <c r="R4" s="1"/>
      <c r="T4" s="35" t="s">
        <v>16</v>
      </c>
    </row>
    <row r="5" spans="1:20" hidden="1" x14ac:dyDescent="0.2">
      <c r="A5" s="25"/>
      <c r="B5" s="25"/>
      <c r="C5" s="25"/>
      <c r="D5" s="25"/>
      <c r="E5" s="25"/>
      <c r="F5" s="25"/>
      <c r="G5" s="25"/>
      <c r="H5" s="25"/>
      <c r="I5" s="25"/>
      <c r="J5" s="57"/>
      <c r="K5" s="25"/>
      <c r="L5" s="25"/>
      <c r="M5" s="25"/>
      <c r="N5" s="25"/>
      <c r="O5" s="25"/>
      <c r="P5" s="25"/>
      <c r="Q5" s="25"/>
      <c r="R5" s="1"/>
      <c r="T5" s="50" t="s">
        <v>4</v>
      </c>
    </row>
    <row r="6" spans="1:20" hidden="1" x14ac:dyDescent="0.2">
      <c r="T6" s="50"/>
    </row>
    <row r="7" spans="1:20" hidden="1" x14ac:dyDescent="0.2">
      <c r="T7" s="36"/>
    </row>
    <row r="8" spans="1:20" s="3" customFormat="1" ht="24" customHeight="1" x14ac:dyDescent="0.2">
      <c r="B8" s="44" t="str">
        <f>year&amp;"-"&amp;year+1&amp;" Meeting &amp; Training Calendar"</f>
        <v>2021-2022 Meeting &amp; Training Calendar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T8" s="39"/>
    </row>
    <row r="9" spans="1:20" s="19" customFormat="1" ht="1.5" customHeight="1" x14ac:dyDescent="0.2">
      <c r="B9" s="20"/>
      <c r="C9" s="20"/>
      <c r="D9" s="20"/>
      <c r="E9" s="20"/>
      <c r="F9" s="20"/>
      <c r="G9" s="20"/>
      <c r="H9" s="20"/>
      <c r="I9" s="20"/>
      <c r="J9" s="59"/>
      <c r="K9" s="20"/>
      <c r="L9" s="20"/>
      <c r="M9" s="20"/>
      <c r="N9" s="20"/>
      <c r="O9" s="20"/>
      <c r="P9" s="20"/>
      <c r="Q9" s="20"/>
      <c r="T9" s="37"/>
    </row>
    <row r="10" spans="1:20" s="4" customFormat="1" ht="13.5" hidden="1" x14ac:dyDescent="0.25">
      <c r="J10" s="60"/>
      <c r="K10" s="22"/>
      <c r="L10" s="21"/>
      <c r="M10" s="21"/>
      <c r="N10" s="21"/>
      <c r="O10" s="21"/>
      <c r="P10" s="21"/>
      <c r="Q10" s="21"/>
      <c r="T10" s="43" t="s">
        <v>17</v>
      </c>
    </row>
    <row r="11" spans="1:20" s="17" customFormat="1" ht="14.25" customHeight="1" x14ac:dyDescent="0.3">
      <c r="B11" s="41">
        <f>DATE(year,8,1)</f>
        <v>44409</v>
      </c>
      <c r="C11" s="42"/>
      <c r="D11" s="42"/>
      <c r="E11" s="42"/>
      <c r="F11" s="42"/>
      <c r="G11" s="42"/>
      <c r="H11" s="42"/>
      <c r="I11" s="7"/>
      <c r="J11" s="40" t="s">
        <v>6</v>
      </c>
      <c r="K11" s="40"/>
      <c r="L11" s="32"/>
      <c r="M11" s="32"/>
      <c r="N11" s="32"/>
      <c r="O11" s="32"/>
      <c r="P11" s="32"/>
      <c r="Q11" s="32"/>
      <c r="T11" s="43"/>
    </row>
    <row r="12" spans="1:20" ht="14.25" customHeight="1" x14ac:dyDescent="0.3">
      <c r="B12" s="14" t="str">
        <f>CHOOSE(1+MOD(startday+1-2,7),"Su","M","Tu","W","Th","F","Sa")</f>
        <v>Su</v>
      </c>
      <c r="C12" s="15" t="str">
        <f>CHOOSE(1+MOD(startday+2-2,7),"Su","M","Tu","W","Th","F","Sa")</f>
        <v>M</v>
      </c>
      <c r="D12" s="15" t="str">
        <f>CHOOSE(1+MOD(startday+3-2,7),"Su","M","Tu","W","Th","F","Sa")</f>
        <v>Tu</v>
      </c>
      <c r="E12" s="15" t="str">
        <f>CHOOSE(1+MOD(startday+4-2,7),"Su","M","Tu","W","Th","F","Sa")</f>
        <v>W</v>
      </c>
      <c r="F12" s="15" t="str">
        <f>CHOOSE(1+MOD(startday+5-2,7),"Su","M","Tu","W","Th","F","Sa")</f>
        <v>Th</v>
      </c>
      <c r="G12" s="15" t="str">
        <f>CHOOSE(1+MOD(startday+6-2,7),"Su","M","Tu","W","Th","F","Sa")</f>
        <v>F</v>
      </c>
      <c r="H12" s="16" t="str">
        <f>CHOOSE(1+MOD(startday+7-2,7),"Su","M","Tu","W","Th","F","Sa")</f>
        <v>Sa</v>
      </c>
      <c r="I12" s="18"/>
      <c r="J12" s="60" t="s">
        <v>23</v>
      </c>
      <c r="K12" s="22" t="s">
        <v>24</v>
      </c>
      <c r="L12" s="21"/>
      <c r="M12" s="21"/>
      <c r="N12" s="21"/>
      <c r="O12" s="21"/>
      <c r="P12" s="21"/>
      <c r="Q12" s="21"/>
      <c r="T12" s="43"/>
    </row>
    <row r="13" spans="1:20" ht="14.25" x14ac:dyDescent="0.3">
      <c r="B13" s="6">
        <f>IF(WEEKDAY(B11,1)=$M$4,B11,"")</f>
        <v>44409</v>
      </c>
      <c r="C13" s="11">
        <f>IF(B13="",IF(WEEKDAY(B11,1)=MOD($M$4,7)+1,B11,""),B13+1)</f>
        <v>44410</v>
      </c>
      <c r="D13" s="11">
        <f>IF(C13="",IF(WEEKDAY(B11,1)=MOD($M$4+1,7)+1,B11,""),C13+1)</f>
        <v>44411</v>
      </c>
      <c r="E13" s="11">
        <f>IF(D13="",IF(WEEKDAY(B11,1)=MOD($M$4+2,7)+1,B11,""),D13+1)</f>
        <v>44412</v>
      </c>
      <c r="F13" s="11">
        <f>IF(E13="",IF(WEEKDAY(B11,1)=MOD($M$4+3,7)+1,B11,""),E13+1)</f>
        <v>44413</v>
      </c>
      <c r="G13" s="11">
        <f>IF(F13="",IF(WEEKDAY(B11,1)=MOD($M$4+4,7)+1,B11,""),F13+1)</f>
        <v>44414</v>
      </c>
      <c r="H13" s="6">
        <f>IF(G13="",IF(WEEKDAY(B11,1)=MOD($M$4+5,7)+1,B11,""),G13+1)</f>
        <v>44415</v>
      </c>
      <c r="I13" s="5"/>
      <c r="J13" s="60" t="s">
        <v>25</v>
      </c>
      <c r="K13" s="22" t="s">
        <v>26</v>
      </c>
      <c r="L13" s="21"/>
      <c r="M13" s="21"/>
      <c r="N13" s="21"/>
      <c r="O13" s="21"/>
      <c r="P13" s="21"/>
      <c r="Q13" s="21"/>
      <c r="T13" s="43"/>
    </row>
    <row r="14" spans="1:20" ht="14.25" x14ac:dyDescent="0.3">
      <c r="B14" s="6">
        <f>IF(H13="","",IF(MONTH(H13+1)&lt;&gt;MONTH(H13),"",H13+1))</f>
        <v>44416</v>
      </c>
      <c r="C14" s="52">
        <f>IF(B14="","",IF(MONTH(B14+1)&lt;&gt;MONTH(B14),"",B14+1))</f>
        <v>44417</v>
      </c>
      <c r="D14" s="52">
        <f t="shared" ref="D14:D17" si="0">IF(C14="","",IF(MONTH(C14+1)&lt;&gt;MONTH(C14),"",C14+1))</f>
        <v>44418</v>
      </c>
      <c r="E14" s="52">
        <f>IF(D14="","",IF(MONTH(D14+1)&lt;&gt;MONTH(D14),"",D14+1))</f>
        <v>44419</v>
      </c>
      <c r="F14" s="52">
        <f t="shared" ref="F14:F17" si="1">IF(E14="","",IF(MONTH(E14+1)&lt;&gt;MONTH(E14),"",E14+1))</f>
        <v>44420</v>
      </c>
      <c r="G14" s="11">
        <f t="shared" ref="G14:G17" si="2">IF(F14="","",IF(MONTH(F14+1)&lt;&gt;MONTH(F14),"",F14+1))</f>
        <v>44421</v>
      </c>
      <c r="H14" s="6">
        <f t="shared" ref="H14:H17" si="3">IF(G14="","",IF(MONTH(G14+1)&lt;&gt;MONTH(G14),"",G14+1))</f>
        <v>44422</v>
      </c>
      <c r="I14" s="5"/>
      <c r="J14" s="60" t="s">
        <v>27</v>
      </c>
      <c r="K14" s="22" t="s">
        <v>28</v>
      </c>
      <c r="L14" s="21"/>
      <c r="M14" s="21"/>
      <c r="N14" s="21"/>
      <c r="O14" s="21"/>
      <c r="P14" s="21"/>
      <c r="Q14" s="21"/>
      <c r="T14" s="34"/>
    </row>
    <row r="15" spans="1:20" ht="14.25" x14ac:dyDescent="0.3">
      <c r="B15" s="6">
        <f t="shared" ref="B15:B17" si="4">IF(H14="","",IF(MONTH(H14+1)&lt;&gt;MONTH(H14),"",H14+1))</f>
        <v>44423</v>
      </c>
      <c r="C15" s="11">
        <f t="shared" ref="C15:C17" si="5">IF(B15="","",IF(MONTH(B15+1)&lt;&gt;MONTH(B15),"",B15+1))</f>
        <v>44424</v>
      </c>
      <c r="D15" s="11">
        <f t="shared" si="0"/>
        <v>44425</v>
      </c>
      <c r="E15" s="11">
        <f t="shared" ref="E15:E17" si="6">IF(D15="","",IF(MONTH(D15+1)&lt;&gt;MONTH(D15),"",D15+1))</f>
        <v>44426</v>
      </c>
      <c r="F15" s="11">
        <f t="shared" si="1"/>
        <v>44427</v>
      </c>
      <c r="G15" s="11">
        <f t="shared" si="2"/>
        <v>44428</v>
      </c>
      <c r="H15" s="6">
        <f t="shared" si="3"/>
        <v>44429</v>
      </c>
      <c r="I15" s="5"/>
      <c r="J15" s="60" t="s">
        <v>29</v>
      </c>
      <c r="K15" s="22" t="s">
        <v>30</v>
      </c>
      <c r="L15" s="21"/>
      <c r="M15" s="21"/>
      <c r="N15" s="21"/>
      <c r="O15" s="21"/>
      <c r="P15" s="21"/>
      <c r="Q15" s="21"/>
      <c r="T15" s="43" t="s">
        <v>18</v>
      </c>
    </row>
    <row r="16" spans="1:20" ht="14.25" customHeight="1" x14ac:dyDescent="0.3">
      <c r="B16" s="6">
        <f t="shared" si="4"/>
        <v>44430</v>
      </c>
      <c r="C16" s="11">
        <f t="shared" si="5"/>
        <v>44431</v>
      </c>
      <c r="D16" s="11">
        <f t="shared" si="0"/>
        <v>44432</v>
      </c>
      <c r="E16" s="11">
        <f t="shared" si="6"/>
        <v>44433</v>
      </c>
      <c r="F16" s="11">
        <f t="shared" si="1"/>
        <v>44434</v>
      </c>
      <c r="G16" s="51">
        <f t="shared" si="2"/>
        <v>44435</v>
      </c>
      <c r="H16" s="6">
        <f t="shared" si="3"/>
        <v>44436</v>
      </c>
      <c r="I16" s="5"/>
      <c r="N16" s="21"/>
      <c r="O16" s="21"/>
      <c r="P16" s="21"/>
      <c r="Q16" s="21"/>
      <c r="T16" s="43"/>
    </row>
    <row r="17" spans="2:20" ht="14.25" x14ac:dyDescent="0.3">
      <c r="B17" s="6">
        <f t="shared" si="4"/>
        <v>44437</v>
      </c>
      <c r="C17" s="51">
        <f t="shared" si="5"/>
        <v>44438</v>
      </c>
      <c r="D17" s="51">
        <f t="shared" si="0"/>
        <v>44439</v>
      </c>
      <c r="E17" s="11" t="str">
        <f t="shared" si="6"/>
        <v/>
      </c>
      <c r="F17" s="11" t="str">
        <f t="shared" si="1"/>
        <v/>
      </c>
      <c r="G17" s="11" t="str">
        <f t="shared" si="2"/>
        <v/>
      </c>
      <c r="H17" s="6" t="str">
        <f t="shared" si="3"/>
        <v/>
      </c>
      <c r="I17" s="5"/>
      <c r="J17" s="60"/>
      <c r="K17" s="22"/>
      <c r="L17" s="21"/>
      <c r="M17" s="21"/>
      <c r="N17" s="21"/>
      <c r="O17" s="21"/>
      <c r="P17" s="21"/>
      <c r="Q17" s="21"/>
      <c r="T17" s="43"/>
    </row>
    <row r="18" spans="2:20" s="4" customFormat="1" ht="17.25" customHeight="1" x14ac:dyDescent="0.25">
      <c r="J18" s="60"/>
      <c r="K18" s="22"/>
      <c r="L18" s="21"/>
      <c r="M18" s="21"/>
      <c r="N18" s="21"/>
      <c r="O18" s="21"/>
      <c r="P18" s="21"/>
      <c r="Q18" s="21"/>
      <c r="T18" s="43" t="s">
        <v>19</v>
      </c>
    </row>
    <row r="19" spans="2:20" s="17" customFormat="1" ht="17.25" x14ac:dyDescent="0.3">
      <c r="B19" s="41">
        <f>DATE(year,9,1)</f>
        <v>44440</v>
      </c>
      <c r="C19" s="42"/>
      <c r="D19" s="42"/>
      <c r="E19" s="42"/>
      <c r="F19" s="42"/>
      <c r="G19" s="42"/>
      <c r="H19" s="42"/>
      <c r="I19" s="4"/>
      <c r="J19" s="40" t="s">
        <v>7</v>
      </c>
      <c r="K19" s="40"/>
      <c r="L19" s="32"/>
      <c r="M19" s="32"/>
      <c r="N19" s="32"/>
      <c r="O19" s="32"/>
      <c r="P19" s="32"/>
      <c r="Q19" s="32"/>
      <c r="T19" s="43"/>
    </row>
    <row r="20" spans="2:20" ht="14.25" x14ac:dyDescent="0.3">
      <c r="B20" s="14" t="str">
        <f>CHOOSE(1+MOD(startday+1-2,7),"Su","M","Tu","W","Th","F","Sa")</f>
        <v>Su</v>
      </c>
      <c r="C20" s="15" t="str">
        <f>CHOOSE(1+MOD(startday+2-2,7),"Su","M","Tu","W","Th","F","Sa")</f>
        <v>M</v>
      </c>
      <c r="D20" s="15" t="str">
        <f>CHOOSE(1+MOD(startday+3-2,7),"Su","M","Tu","W","Th","F","Sa")</f>
        <v>Tu</v>
      </c>
      <c r="E20" s="15" t="str">
        <f>CHOOSE(1+MOD(startday+4-2,7),"Su","M","Tu","W","Th","F","Sa")</f>
        <v>W</v>
      </c>
      <c r="F20" s="15" t="str">
        <f>CHOOSE(1+MOD(startday+5-2,7),"Su","M","Tu","W","Th","F","Sa")</f>
        <v>Th</v>
      </c>
      <c r="G20" s="15" t="str">
        <f>CHOOSE(1+MOD(startday+6-2,7),"Su","M","Tu","W","Th","F","Sa")</f>
        <v>F</v>
      </c>
      <c r="H20" s="16" t="str">
        <f>CHOOSE(1+MOD(startday+7-2,7),"Su","M","Tu","W","Th","F","Sa")</f>
        <v>Sa</v>
      </c>
      <c r="I20" s="5"/>
      <c r="J20" s="60" t="s">
        <v>31</v>
      </c>
      <c r="K20" s="22" t="s">
        <v>28</v>
      </c>
      <c r="L20" s="21"/>
      <c r="M20" s="21"/>
      <c r="N20" s="13"/>
      <c r="O20" s="13"/>
      <c r="P20" s="13"/>
      <c r="Q20" s="13"/>
      <c r="T20" s="43"/>
    </row>
    <row r="21" spans="2:20" ht="14.25" x14ac:dyDescent="0.3">
      <c r="B21" s="6" t="str">
        <f>IF(WEEKDAY(B19,1)=$M$4,B19,"")</f>
        <v/>
      </c>
      <c r="C21" s="11" t="str">
        <f>IF(B21="",IF(WEEKDAY(B19,1)=MOD($M$4,7)+1,B19,""),B21+1)</f>
        <v/>
      </c>
      <c r="D21" s="11" t="str">
        <f>IF(C21="",IF(WEEKDAY(B19,1)=MOD($M$4+1,7)+1,B19,""),C21+1)</f>
        <v/>
      </c>
      <c r="E21" s="51">
        <f>IF(D21="",IF(WEEKDAY(B19,1)=MOD($M$4+2,7)+1,B19,""),D21+1)</f>
        <v>44440</v>
      </c>
      <c r="F21" s="53">
        <f>IF(E21="",IF(WEEKDAY(B19,1)=MOD($M$4+3,7)+1,B19,""),E21+1)</f>
        <v>44441</v>
      </c>
      <c r="G21" s="53">
        <f>IF(F21="",IF(WEEKDAY(B19,1)=MOD($M$4+4,7)+1,B19,""),F21+1)</f>
        <v>44442</v>
      </c>
      <c r="H21" s="6">
        <f>IF(G21="",IF(WEEKDAY(B19,1)=MOD($M$4+5,7)+1,B19,""),G21+1)</f>
        <v>44443</v>
      </c>
      <c r="I21" s="4"/>
      <c r="J21" s="60" t="s">
        <v>33</v>
      </c>
      <c r="K21" s="22" t="s">
        <v>32</v>
      </c>
      <c r="L21" s="21"/>
      <c r="M21" s="21"/>
      <c r="N21" s="21"/>
      <c r="O21" s="21"/>
      <c r="P21" s="21"/>
      <c r="Q21" s="21"/>
      <c r="T21" s="43"/>
    </row>
    <row r="22" spans="2:20" ht="14.25" x14ac:dyDescent="0.3">
      <c r="B22" s="6">
        <f>IF(H21="","",IF(MONTH(H21+1)&lt;&gt;MONTH(H21),"",H21+1))</f>
        <v>44444</v>
      </c>
      <c r="C22" s="54">
        <f>IF(B22="","",IF(MONTH(B22+1)&lt;&gt;MONTH(B22),"",B22+1))</f>
        <v>44445</v>
      </c>
      <c r="D22" s="53">
        <f t="shared" ref="D22:D25" si="7">IF(C22="","",IF(MONTH(C22+1)&lt;&gt;MONTH(C22),"",C22+1))</f>
        <v>44446</v>
      </c>
      <c r="E22" s="11">
        <f>IF(D22="","",IF(MONTH(D22+1)&lt;&gt;MONTH(D22),"",D22+1))</f>
        <v>44447</v>
      </c>
      <c r="F22" s="53">
        <f t="shared" ref="F22:F25" si="8">IF(E22="","",IF(MONTH(E22+1)&lt;&gt;MONTH(E22),"",E22+1))</f>
        <v>44448</v>
      </c>
      <c r="G22" s="63">
        <f t="shared" ref="G22:G25" si="9">IF(F22="","",IF(MONTH(F22+1)&lt;&gt;MONTH(F22),"",F22+1))</f>
        <v>44449</v>
      </c>
      <c r="H22" s="6">
        <f t="shared" ref="H22:H25" si="10">IF(G22="","",IF(MONTH(G22+1)&lt;&gt;MONTH(G22),"",G22+1))</f>
        <v>44450</v>
      </c>
      <c r="I22" s="4"/>
      <c r="J22" s="60" t="s">
        <v>36</v>
      </c>
      <c r="K22" s="22" t="s">
        <v>37</v>
      </c>
      <c r="L22" s="34"/>
    </row>
    <row r="23" spans="2:20" ht="14.25" x14ac:dyDescent="0.3">
      <c r="B23" s="6">
        <f t="shared" ref="B23:B25" si="11">IF(H22="","",IF(MONTH(H22+1)&lt;&gt;MONTH(H22),"",H22+1))</f>
        <v>44451</v>
      </c>
      <c r="C23" s="11">
        <f t="shared" ref="C23:C25" si="12">IF(B23="","",IF(MONTH(B23+1)&lt;&gt;MONTH(B23),"",B23+1))</f>
        <v>44452</v>
      </c>
      <c r="D23" s="11">
        <f t="shared" si="7"/>
        <v>44453</v>
      </c>
      <c r="E23" s="11">
        <f t="shared" ref="E23:E25" si="13">IF(D23="","",IF(MONTH(D23+1)&lt;&gt;MONTH(D23),"",D23+1))</f>
        <v>44454</v>
      </c>
      <c r="F23" s="11">
        <f t="shared" si="8"/>
        <v>44455</v>
      </c>
      <c r="G23" s="55">
        <f t="shared" si="9"/>
        <v>44456</v>
      </c>
      <c r="H23" s="6">
        <f t="shared" si="10"/>
        <v>44457</v>
      </c>
      <c r="I23" s="4"/>
      <c r="J23" s="60" t="s">
        <v>38</v>
      </c>
      <c r="K23" s="22" t="s">
        <v>39</v>
      </c>
      <c r="L23" s="21"/>
      <c r="M23" s="21"/>
      <c r="N23" s="21"/>
      <c r="O23" s="21"/>
      <c r="P23" s="21"/>
      <c r="Q23" s="21"/>
      <c r="T23" s="34"/>
    </row>
    <row r="24" spans="2:20" ht="14.25" x14ac:dyDescent="0.3">
      <c r="B24" s="6">
        <f t="shared" si="11"/>
        <v>44458</v>
      </c>
      <c r="C24" s="11">
        <f t="shared" si="12"/>
        <v>44459</v>
      </c>
      <c r="D24" s="11">
        <f t="shared" si="7"/>
        <v>44460</v>
      </c>
      <c r="E24" s="11">
        <f t="shared" si="13"/>
        <v>44461</v>
      </c>
      <c r="F24" s="11">
        <f t="shared" si="8"/>
        <v>44462</v>
      </c>
      <c r="G24" s="63">
        <f t="shared" si="9"/>
        <v>44463</v>
      </c>
      <c r="H24" s="6">
        <f t="shared" si="10"/>
        <v>44464</v>
      </c>
      <c r="I24" s="4"/>
      <c r="J24" s="60" t="s">
        <v>40</v>
      </c>
      <c r="K24" s="22" t="s">
        <v>86</v>
      </c>
      <c r="L24" s="21"/>
      <c r="M24" s="21"/>
      <c r="N24" s="21"/>
      <c r="O24" s="21"/>
      <c r="P24" s="21"/>
      <c r="Q24" s="21"/>
      <c r="T24" s="34"/>
    </row>
    <row r="25" spans="2:20" ht="14.25" x14ac:dyDescent="0.3">
      <c r="B25" s="6">
        <f t="shared" si="11"/>
        <v>44465</v>
      </c>
      <c r="C25" s="11">
        <f t="shared" si="12"/>
        <v>44466</v>
      </c>
      <c r="D25" s="11">
        <f t="shared" si="7"/>
        <v>44467</v>
      </c>
      <c r="E25" s="11">
        <f t="shared" si="13"/>
        <v>44468</v>
      </c>
      <c r="F25" s="11">
        <f t="shared" si="8"/>
        <v>44469</v>
      </c>
      <c r="G25" s="11" t="str">
        <f t="shared" si="9"/>
        <v/>
      </c>
      <c r="H25" s="6" t="str">
        <f t="shared" si="10"/>
        <v/>
      </c>
      <c r="I25" s="4"/>
      <c r="J25" s="60" t="s">
        <v>42</v>
      </c>
      <c r="K25" s="22" t="s">
        <v>43</v>
      </c>
      <c r="L25" s="21"/>
      <c r="M25" s="21"/>
      <c r="N25" s="21"/>
      <c r="O25" s="21"/>
      <c r="P25" s="21"/>
      <c r="Q25" s="21"/>
      <c r="T25" s="34"/>
    </row>
    <row r="26" spans="2:20" s="4" customFormat="1" ht="13.5" x14ac:dyDescent="0.25">
      <c r="B26"/>
      <c r="C26"/>
      <c r="D26"/>
      <c r="E26"/>
      <c r="F26"/>
      <c r="G26"/>
      <c r="H26"/>
      <c r="J26" s="60"/>
      <c r="K26" s="22"/>
      <c r="L26" s="21"/>
      <c r="M26" s="21"/>
      <c r="N26" s="21"/>
      <c r="O26" s="21"/>
      <c r="P26" s="21"/>
      <c r="Q26" s="21"/>
      <c r="T26" s="43" t="s">
        <v>20</v>
      </c>
    </row>
    <row r="27" spans="2:20" s="17" customFormat="1" ht="17.25" x14ac:dyDescent="0.3">
      <c r="B27" s="41">
        <f>DATE(year,10,1)</f>
        <v>44470</v>
      </c>
      <c r="C27" s="42"/>
      <c r="D27" s="42"/>
      <c r="E27" s="42"/>
      <c r="F27" s="42"/>
      <c r="G27" s="42"/>
      <c r="H27" s="42"/>
      <c r="I27" s="4"/>
      <c r="J27" s="40" t="s">
        <v>8</v>
      </c>
      <c r="K27" s="40"/>
      <c r="L27" s="32"/>
      <c r="M27" s="32"/>
      <c r="N27" s="32"/>
      <c r="O27" s="32"/>
      <c r="P27" s="32"/>
      <c r="Q27" s="32"/>
      <c r="T27" s="43"/>
    </row>
    <row r="28" spans="2:20" ht="13.5" x14ac:dyDescent="0.25">
      <c r="B28" s="9" t="str">
        <f>CHOOSE(1+MOD(startday+1-2,7),"Su","M","Tu","W","Th","F","Sa")</f>
        <v>Su</v>
      </c>
      <c r="C28" s="8" t="str">
        <f>CHOOSE(1+MOD(startday+2-2,7),"Su","M","Tu","W","Th","F","Sa")</f>
        <v>M</v>
      </c>
      <c r="D28" s="8" t="str">
        <f>CHOOSE(1+MOD(startday+3-2,7),"Su","M","Tu","W","Th","F","Sa")</f>
        <v>Tu</v>
      </c>
      <c r="E28" s="8" t="str">
        <f>CHOOSE(1+MOD(startday+4-2,7),"Su","M","Tu","W","Th","F","Sa")</f>
        <v>W</v>
      </c>
      <c r="F28" s="8" t="str">
        <f>CHOOSE(1+MOD(startday+5-2,7),"Su","M","Tu","W","Th","F","Sa")</f>
        <v>Th</v>
      </c>
      <c r="G28" s="8" t="str">
        <f>CHOOSE(1+MOD(startday+6-2,7),"Su","M","Tu","W","Th","F","Sa")</f>
        <v>F</v>
      </c>
      <c r="H28" s="10" t="str">
        <f>CHOOSE(1+MOD(startday+7-2,7),"Su","M","Tu","W","Th","F","Sa")</f>
        <v>Sa</v>
      </c>
      <c r="J28" s="65" t="s">
        <v>31</v>
      </c>
      <c r="K28" s="66" t="s">
        <v>44</v>
      </c>
      <c r="L28" s="67"/>
      <c r="M28" s="67"/>
      <c r="N28" s="67"/>
      <c r="O28" s="67"/>
      <c r="P28" s="67"/>
      <c r="Q28" s="67"/>
      <c r="T28" s="43"/>
    </row>
    <row r="29" spans="2:20" ht="14.25" x14ac:dyDescent="0.3">
      <c r="B29" s="6" t="str">
        <f>IF(WEEKDAY(B27,1)=$M$4,B27,"")</f>
        <v/>
      </c>
      <c r="C29" s="11" t="str">
        <f>IF(B29="",IF(WEEKDAY(B27,1)=MOD($M$4,7)+1,B27,""),B29+1)</f>
        <v/>
      </c>
      <c r="D29" s="11" t="str">
        <f>IF(C29="",IF(WEEKDAY(B27,1)=MOD($M$4+1,7)+1,B27,""),C29+1)</f>
        <v/>
      </c>
      <c r="E29" s="11" t="str">
        <f>IF(D29="",IF(WEEKDAY(B27,1)=MOD($M$4+2,7)+1,B27,""),D29+1)</f>
        <v/>
      </c>
      <c r="F29" s="11" t="str">
        <f>IF(E29="",IF(WEEKDAY(B27,1)=MOD($M$4+3,7)+1,B27,""),E29+1)</f>
        <v/>
      </c>
      <c r="G29" s="63">
        <f>IF(F29="",IF(WEEKDAY(B27,1)=MOD($M$4+4,7)+1,B27,""),F29+1)</f>
        <v>44470</v>
      </c>
      <c r="H29" s="6">
        <f>IF(G29="",IF(WEEKDAY(B27,1)=MOD($M$4+5,7)+1,B27,""),G29+1)</f>
        <v>44471</v>
      </c>
      <c r="J29" s="65" t="s">
        <v>45</v>
      </c>
      <c r="K29" s="66" t="s">
        <v>46</v>
      </c>
      <c r="L29" s="67"/>
      <c r="M29" s="67"/>
      <c r="N29" s="67"/>
      <c r="O29" s="67"/>
      <c r="P29" s="67"/>
      <c r="Q29" s="67"/>
      <c r="T29" s="43"/>
    </row>
    <row r="30" spans="2:20" ht="14.25" x14ac:dyDescent="0.3">
      <c r="B30" s="6">
        <f>IF(H29="","",IF(MONTH(H29+1)&lt;&gt;MONTH(H29),"",H29+1))</f>
        <v>44472</v>
      </c>
      <c r="C30" s="11">
        <f>IF(B30="","",IF(MONTH(B30+1)&lt;&gt;MONTH(B30),"",B30+1))</f>
        <v>44473</v>
      </c>
      <c r="D30" s="11">
        <f t="shared" ref="D30:D34" si="14">IF(C30="","",IF(MONTH(C30+1)&lt;&gt;MONTH(C30),"",C30+1))</f>
        <v>44474</v>
      </c>
      <c r="E30" s="11">
        <f>IF(D30="","",IF(MONTH(D30+1)&lt;&gt;MONTH(D30),"",D30+1))</f>
        <v>44475</v>
      </c>
      <c r="F30" s="11">
        <f t="shared" ref="F30:F34" si="15">IF(E30="","",IF(MONTH(E30+1)&lt;&gt;MONTH(E30),"",E30+1))</f>
        <v>44476</v>
      </c>
      <c r="G30" s="62">
        <f t="shared" ref="G30:G34" si="16">IF(F30="","",IF(MONTH(F30+1)&lt;&gt;MONTH(F30),"",F30+1))</f>
        <v>44477</v>
      </c>
      <c r="H30" s="6">
        <f t="shared" ref="H30:H34" si="17">IF(G30="","",IF(MONTH(G30+1)&lt;&gt;MONTH(G30),"",G30+1))</f>
        <v>44478</v>
      </c>
      <c r="J30" s="65" t="s">
        <v>47</v>
      </c>
      <c r="K30" s="66" t="s">
        <v>90</v>
      </c>
      <c r="L30" s="68"/>
      <c r="M30" s="68"/>
      <c r="N30" s="68"/>
      <c r="O30" s="68"/>
      <c r="P30" s="68"/>
      <c r="Q30" s="68"/>
      <c r="T30" s="43"/>
    </row>
    <row r="31" spans="2:20" ht="14.25" x14ac:dyDescent="0.3">
      <c r="B31" s="6">
        <f t="shared" ref="B31:B34" si="18">IF(H30="","",IF(MONTH(H30+1)&lt;&gt;MONTH(H30),"",H30+1))</f>
        <v>44479</v>
      </c>
      <c r="C31" s="11">
        <f t="shared" ref="C31:C34" si="19">IF(B31="","",IF(MONTH(B31+1)&lt;&gt;MONTH(B31),"",B31+1))</f>
        <v>44480</v>
      </c>
      <c r="D31" s="11">
        <f t="shared" si="14"/>
        <v>44481</v>
      </c>
      <c r="E31" s="11">
        <f t="shared" ref="E31:E34" si="20">IF(D31="","",IF(MONTH(D31+1)&lt;&gt;MONTH(D31),"",D31+1))</f>
        <v>44482</v>
      </c>
      <c r="F31" s="11">
        <f t="shared" si="15"/>
        <v>44483</v>
      </c>
      <c r="G31" s="55">
        <f t="shared" si="16"/>
        <v>44484</v>
      </c>
      <c r="H31" s="6">
        <f t="shared" si="17"/>
        <v>44485</v>
      </c>
      <c r="J31" s="69" t="s">
        <v>52</v>
      </c>
      <c r="K31" s="66" t="s">
        <v>53</v>
      </c>
      <c r="L31" s="67"/>
      <c r="M31" s="67"/>
      <c r="N31" s="67"/>
      <c r="O31" s="67"/>
      <c r="P31" s="67"/>
      <c r="Q31" s="67"/>
      <c r="T31" s="34"/>
    </row>
    <row r="32" spans="2:20" ht="14.25" x14ac:dyDescent="0.3">
      <c r="B32" s="6">
        <f t="shared" si="18"/>
        <v>44486</v>
      </c>
      <c r="C32" s="11">
        <f t="shared" si="19"/>
        <v>44487</v>
      </c>
      <c r="D32" s="11">
        <f t="shared" si="14"/>
        <v>44488</v>
      </c>
      <c r="E32" s="11">
        <f t="shared" si="20"/>
        <v>44489</v>
      </c>
      <c r="F32" s="64">
        <f t="shared" si="15"/>
        <v>44490</v>
      </c>
      <c r="G32" s="63">
        <f t="shared" si="16"/>
        <v>44491</v>
      </c>
      <c r="H32" s="6">
        <f t="shared" si="17"/>
        <v>44492</v>
      </c>
      <c r="J32" s="70" t="s">
        <v>48</v>
      </c>
      <c r="K32" s="71" t="s">
        <v>43</v>
      </c>
      <c r="L32" s="67"/>
      <c r="M32" s="67"/>
      <c r="N32" s="67"/>
      <c r="O32" s="67"/>
      <c r="P32" s="67"/>
      <c r="Q32" s="67"/>
      <c r="T32" s="34"/>
    </row>
    <row r="33" spans="2:20" ht="14.25" x14ac:dyDescent="0.3">
      <c r="B33" s="6">
        <f t="shared" si="18"/>
        <v>44493</v>
      </c>
      <c r="C33" s="11">
        <f t="shared" si="19"/>
        <v>44494</v>
      </c>
      <c r="D33" s="11">
        <f t="shared" si="14"/>
        <v>44495</v>
      </c>
      <c r="E33" s="11">
        <f t="shared" si="20"/>
        <v>44496</v>
      </c>
      <c r="F33" s="11">
        <f t="shared" si="15"/>
        <v>44497</v>
      </c>
      <c r="G33" s="63">
        <f t="shared" si="16"/>
        <v>44498</v>
      </c>
      <c r="H33" s="6">
        <f t="shared" si="17"/>
        <v>44499</v>
      </c>
      <c r="J33" s="70" t="s">
        <v>49</v>
      </c>
      <c r="K33" s="71" t="s">
        <v>51</v>
      </c>
      <c r="L33" s="67"/>
      <c r="M33" s="67"/>
      <c r="N33" s="67"/>
      <c r="O33" s="67"/>
      <c r="P33" s="67"/>
      <c r="Q33" s="67"/>
      <c r="T33" s="34"/>
    </row>
    <row r="34" spans="2:20" ht="14.25" x14ac:dyDescent="0.3">
      <c r="B34" s="6">
        <f t="shared" si="18"/>
        <v>44500</v>
      </c>
      <c r="C34" s="11" t="str">
        <f t="shared" si="19"/>
        <v/>
      </c>
      <c r="D34" s="11" t="str">
        <f t="shared" si="14"/>
        <v/>
      </c>
      <c r="E34" s="11" t="str">
        <f t="shared" si="20"/>
        <v/>
      </c>
      <c r="F34" s="11" t="str">
        <f t="shared" si="15"/>
        <v/>
      </c>
      <c r="G34" s="11" t="str">
        <f t="shared" si="16"/>
        <v/>
      </c>
      <c r="H34" s="6" t="str">
        <f t="shared" si="17"/>
        <v/>
      </c>
      <c r="J34" s="70"/>
      <c r="K34" s="71"/>
      <c r="L34" s="67"/>
      <c r="M34" s="67"/>
      <c r="N34" s="67"/>
      <c r="O34" s="67"/>
      <c r="P34" s="67"/>
      <c r="Q34" s="67"/>
      <c r="T34" s="34"/>
    </row>
    <row r="35" spans="2:20" s="4" customFormat="1" ht="17.25" customHeight="1" x14ac:dyDescent="0.25">
      <c r="I35"/>
      <c r="J35" s="70"/>
      <c r="K35" s="71"/>
      <c r="L35" s="67"/>
      <c r="M35" s="67"/>
      <c r="N35" s="67"/>
      <c r="O35" s="67"/>
      <c r="P35" s="67"/>
      <c r="Q35" s="67"/>
      <c r="T35" s="38"/>
    </row>
    <row r="36" spans="2:20" ht="17.25" x14ac:dyDescent="0.3">
      <c r="B36" s="41">
        <f>DATE(year,11,1)</f>
        <v>44501</v>
      </c>
      <c r="C36" s="42"/>
      <c r="D36" s="42"/>
      <c r="E36" s="42"/>
      <c r="F36" s="42"/>
      <c r="G36" s="42"/>
      <c r="H36" s="42"/>
      <c r="I36" s="4"/>
      <c r="J36" s="40" t="s">
        <v>9</v>
      </c>
      <c r="K36" s="40"/>
      <c r="L36" s="32"/>
      <c r="M36" s="32"/>
      <c r="N36" s="32"/>
      <c r="O36" s="32"/>
      <c r="P36" s="32"/>
      <c r="Q36" s="32"/>
      <c r="T36" s="34"/>
    </row>
    <row r="37" spans="2:20" ht="13.5" x14ac:dyDescent="0.25">
      <c r="B37" s="9" t="str">
        <f>CHOOSE(1+MOD(startday+1-2,7),"Su","M","Tu","W","Th","F","Sa")</f>
        <v>Su</v>
      </c>
      <c r="C37" s="8" t="str">
        <f>CHOOSE(1+MOD(startday+2-2,7),"Su","M","Tu","W","Th","F","Sa")</f>
        <v>M</v>
      </c>
      <c r="D37" s="8" t="str">
        <f>CHOOSE(1+MOD(startday+3-2,7),"Su","M","Tu","W","Th","F","Sa")</f>
        <v>Tu</v>
      </c>
      <c r="E37" s="8" t="str">
        <f>CHOOSE(1+MOD(startday+4-2,7),"Su","M","Tu","W","Th","F","Sa")</f>
        <v>W</v>
      </c>
      <c r="F37" s="8" t="str">
        <f>CHOOSE(1+MOD(startday+5-2,7),"Su","M","Tu","W","Th","F","Sa")</f>
        <v>Th</v>
      </c>
      <c r="G37" s="8" t="str">
        <f>CHOOSE(1+MOD(startday+6-2,7),"Su","M","Tu","W","Th","F","Sa")</f>
        <v>F</v>
      </c>
      <c r="H37" s="10" t="str">
        <f>CHOOSE(1+MOD(startday+7-2,7),"Su","M","Tu","W","Th","F","Sa")</f>
        <v>Sa</v>
      </c>
      <c r="J37" s="61" t="s">
        <v>31</v>
      </c>
      <c r="K37" s="33" t="s">
        <v>87</v>
      </c>
      <c r="L37" s="12"/>
      <c r="M37" s="12"/>
      <c r="N37" s="13"/>
      <c r="O37" s="13"/>
      <c r="P37" s="13"/>
      <c r="Q37" s="13"/>
      <c r="T37" s="34"/>
    </row>
    <row r="38" spans="2:20" ht="14.25" x14ac:dyDescent="0.3">
      <c r="B38" s="6" t="str">
        <f>IF(WEEKDAY(B36,1)=$M$4,B36,"")</f>
        <v/>
      </c>
      <c r="C38" s="51">
        <f>IF(B38="",IF(WEEKDAY(B36,1)=MOD($M$4,7)+1,B36,""),B38+1)</f>
        <v>44501</v>
      </c>
      <c r="D38" s="11">
        <f>IF(C38="",IF(WEEKDAY(B36,1)=MOD($M$4+1,7)+1,B36,""),C38+1)</f>
        <v>44502</v>
      </c>
      <c r="E38" s="11">
        <f>IF(D38="",IF(WEEKDAY(B36,1)=MOD($M$4+2,7)+1,B36,""),D38+1)</f>
        <v>44503</v>
      </c>
      <c r="F38" s="11">
        <f>IF(E38="",IF(WEEKDAY(B36,1)=MOD($M$4+3,7)+1,B36,""),E38+1)</f>
        <v>44504</v>
      </c>
      <c r="G38" s="63">
        <f>IF(F38="",IF(WEEKDAY(B36,1)=MOD($M$4+4,7)+1,B36,""),F38+1)</f>
        <v>44505</v>
      </c>
      <c r="H38" s="6">
        <f>IF(G38="",IF(WEEKDAY(B36,1)=MOD($M$4+5,7)+1,B36,""),G38+1)</f>
        <v>44506</v>
      </c>
      <c r="J38" s="61" t="s">
        <v>54</v>
      </c>
      <c r="K38" s="33" t="s">
        <v>43</v>
      </c>
      <c r="L38" s="12"/>
      <c r="M38" s="12"/>
      <c r="N38" s="12"/>
      <c r="O38" s="12"/>
      <c r="P38" s="12"/>
      <c r="Q38" s="12"/>
      <c r="T38" s="34"/>
    </row>
    <row r="39" spans="2:20" ht="14.25" x14ac:dyDescent="0.3">
      <c r="B39" s="6">
        <f>IF(H38="","",IF(MONTH(H38+1)&lt;&gt;MONTH(H38),"",H38+1))</f>
        <v>44507</v>
      </c>
      <c r="C39" s="11">
        <f>IF(B39="","",IF(MONTH(B39+1)&lt;&gt;MONTH(B39),"",B39+1))</f>
        <v>44508</v>
      </c>
      <c r="D39" s="11">
        <f t="shared" ref="D39:D42" si="21">IF(C39="","",IF(MONTH(C39+1)&lt;&gt;MONTH(C39),"",C39+1))</f>
        <v>44509</v>
      </c>
      <c r="E39" s="11">
        <f>IF(D39="","",IF(MONTH(D39+1)&lt;&gt;MONTH(D39),"",D39+1))</f>
        <v>44510</v>
      </c>
      <c r="F39" s="11">
        <f t="shared" ref="F39:F42" si="22">IF(E39="","",IF(MONTH(E39+1)&lt;&gt;MONTH(E39),"",E39+1))</f>
        <v>44511</v>
      </c>
      <c r="G39" s="63">
        <f t="shared" ref="G39:G42" si="23">IF(F39="","",IF(MONTH(F39+1)&lt;&gt;MONTH(F39),"",F39+1))</f>
        <v>44512</v>
      </c>
      <c r="H39" s="6">
        <f t="shared" ref="H39:H42" si="24">IF(G39="","",IF(MONTH(G39+1)&lt;&gt;MONTH(G39),"",G39+1))</f>
        <v>44513</v>
      </c>
      <c r="J39" s="61" t="s">
        <v>56</v>
      </c>
      <c r="K39" s="33" t="s">
        <v>55</v>
      </c>
      <c r="L39" s="12"/>
      <c r="M39" s="12"/>
      <c r="N39" s="12"/>
      <c r="O39" s="12"/>
      <c r="P39" s="12"/>
      <c r="Q39" s="12"/>
    </row>
    <row r="40" spans="2:20" ht="14.25" x14ac:dyDescent="0.3">
      <c r="B40" s="6">
        <f t="shared" ref="B40:B42" si="25">IF(H39="","",IF(MONTH(H39+1)&lt;&gt;MONTH(H39),"",H39+1))</f>
        <v>44514</v>
      </c>
      <c r="C40" s="62">
        <f t="shared" ref="C40:C42" si="26">IF(B40="","",IF(MONTH(B40+1)&lt;&gt;MONTH(B40),"",B40+1))</f>
        <v>44515</v>
      </c>
      <c r="D40" s="11">
        <f t="shared" si="21"/>
        <v>44516</v>
      </c>
      <c r="E40" s="11">
        <f t="shared" ref="E40:E42" si="27">IF(D40="","",IF(MONTH(D40+1)&lt;&gt;MONTH(D40),"",D40+1))</f>
        <v>44517</v>
      </c>
      <c r="F40" s="11">
        <f t="shared" si="22"/>
        <v>44518</v>
      </c>
      <c r="G40" s="56">
        <f t="shared" si="23"/>
        <v>44519</v>
      </c>
      <c r="H40" s="6">
        <f t="shared" si="24"/>
        <v>44520</v>
      </c>
      <c r="J40" s="60" t="s">
        <v>47</v>
      </c>
      <c r="K40" s="22" t="s">
        <v>57</v>
      </c>
      <c r="L40" s="21"/>
      <c r="M40" s="21"/>
      <c r="N40" s="21"/>
      <c r="O40" s="21"/>
      <c r="P40" s="21"/>
      <c r="Q40" s="21"/>
    </row>
    <row r="41" spans="2:20" ht="14.25" x14ac:dyDescent="0.3">
      <c r="B41" s="6">
        <f t="shared" si="25"/>
        <v>44521</v>
      </c>
      <c r="C41" s="54">
        <f t="shared" si="26"/>
        <v>44522</v>
      </c>
      <c r="D41" s="54">
        <f t="shared" si="21"/>
        <v>44523</v>
      </c>
      <c r="E41" s="54">
        <f t="shared" si="27"/>
        <v>44524</v>
      </c>
      <c r="F41" s="54">
        <f t="shared" si="22"/>
        <v>44525</v>
      </c>
      <c r="G41" s="54">
        <f t="shared" si="23"/>
        <v>44526</v>
      </c>
      <c r="H41" s="6">
        <f t="shared" si="24"/>
        <v>44527</v>
      </c>
      <c r="J41" s="60" t="s">
        <v>58</v>
      </c>
      <c r="K41" s="22" t="s">
        <v>59</v>
      </c>
      <c r="L41" s="21"/>
      <c r="M41" s="21"/>
      <c r="N41" s="21"/>
      <c r="O41" s="21"/>
      <c r="P41" s="21"/>
      <c r="Q41" s="21"/>
    </row>
    <row r="42" spans="2:20" ht="14.25" x14ac:dyDescent="0.3">
      <c r="B42" s="6">
        <f t="shared" si="25"/>
        <v>44528</v>
      </c>
      <c r="C42" s="11">
        <f t="shared" si="26"/>
        <v>44529</v>
      </c>
      <c r="D42" s="11">
        <f t="shared" si="21"/>
        <v>44530</v>
      </c>
      <c r="E42" s="11" t="str">
        <f t="shared" si="27"/>
        <v/>
      </c>
      <c r="F42" s="11" t="str">
        <f t="shared" si="22"/>
        <v/>
      </c>
      <c r="G42" s="11" t="str">
        <f t="shared" si="23"/>
        <v/>
      </c>
      <c r="H42" s="6" t="str">
        <f t="shared" si="24"/>
        <v/>
      </c>
      <c r="J42" s="60"/>
      <c r="K42" s="22"/>
      <c r="L42" s="21"/>
      <c r="M42" s="21"/>
      <c r="N42" s="21"/>
      <c r="O42" s="21"/>
      <c r="P42" s="21"/>
      <c r="Q42" s="21"/>
    </row>
    <row r="43" spans="2:20" s="4" customFormat="1" ht="13.5" x14ac:dyDescent="0.25">
      <c r="I43"/>
      <c r="J43" s="60"/>
      <c r="K43" s="22"/>
      <c r="L43" s="21"/>
      <c r="M43" s="21"/>
      <c r="N43" s="21"/>
      <c r="O43" s="21"/>
      <c r="P43" s="21"/>
      <c r="Q43" s="21"/>
    </row>
    <row r="44" spans="2:20" ht="17.25" x14ac:dyDescent="0.3">
      <c r="B44" s="41">
        <f>DATE(year,12,1)</f>
        <v>44531</v>
      </c>
      <c r="C44" s="42"/>
      <c r="D44" s="42"/>
      <c r="E44" s="42"/>
      <c r="F44" s="42"/>
      <c r="G44" s="42"/>
      <c r="H44" s="42"/>
      <c r="I44" s="4"/>
      <c r="J44" s="40" t="s">
        <v>10</v>
      </c>
      <c r="K44" s="40"/>
      <c r="L44" s="32"/>
      <c r="M44" s="32"/>
      <c r="N44" s="32"/>
      <c r="O44" s="32"/>
      <c r="P44" s="32"/>
      <c r="Q44" s="32"/>
    </row>
    <row r="45" spans="2:20" ht="13.5" x14ac:dyDescent="0.25">
      <c r="B45" s="9" t="str">
        <f>CHOOSE(1+MOD(startday+1-2,7),"Su","M","Tu","W","Th","F","Sa")</f>
        <v>Su</v>
      </c>
      <c r="C45" s="8" t="str">
        <f>CHOOSE(1+MOD(startday+2-2,7),"Su","M","Tu","W","Th","F","Sa")</f>
        <v>M</v>
      </c>
      <c r="D45" s="8" t="str">
        <f>CHOOSE(1+MOD(startday+3-2,7),"Su","M","Tu","W","Th","F","Sa")</f>
        <v>Tu</v>
      </c>
      <c r="E45" s="8" t="str">
        <f>CHOOSE(1+MOD(startday+4-2,7),"Su","M","Tu","W","Th","F","Sa")</f>
        <v>W</v>
      </c>
      <c r="F45" s="8" t="str">
        <f>CHOOSE(1+MOD(startday+5-2,7),"Su","M","Tu","W","Th","F","Sa")</f>
        <v>Th</v>
      </c>
      <c r="G45" s="8" t="str">
        <f>CHOOSE(1+MOD(startday+6-2,7),"Su","M","Tu","W","Th","F","Sa")</f>
        <v>F</v>
      </c>
      <c r="H45" s="10" t="str">
        <f>CHOOSE(1+MOD(startday+7-2,7),"Su","M","Tu","W","Th","F","Sa")</f>
        <v>Sa</v>
      </c>
      <c r="J45" s="61" t="s">
        <v>60</v>
      </c>
      <c r="K45" s="33" t="s">
        <v>61</v>
      </c>
      <c r="L45" s="12"/>
      <c r="M45" s="12"/>
      <c r="N45" s="13"/>
      <c r="O45" s="13"/>
      <c r="P45" s="13"/>
      <c r="Q45" s="13"/>
    </row>
    <row r="46" spans="2:20" ht="14.25" x14ac:dyDescent="0.3">
      <c r="B46" s="6" t="str">
        <f>IF(WEEKDAY(B44,1)=$M$4,B44,"")</f>
        <v/>
      </c>
      <c r="C46" s="11" t="str">
        <f>IF(B46="",IF(WEEKDAY(B44,1)=MOD($M$4,7)+1,B44,""),B46+1)</f>
        <v/>
      </c>
      <c r="D46" s="11" t="str">
        <f>IF(C46="",IF(WEEKDAY(B44,1)=MOD($M$4+1,7)+1,B44,""),C46+1)</f>
        <v/>
      </c>
      <c r="E46" s="11">
        <f>IF(D46="",IF(WEEKDAY(B44,1)=MOD($M$4+2,7)+1,B44,""),D46+1)</f>
        <v>44531</v>
      </c>
      <c r="F46" s="11">
        <f>IF(E46="",IF(WEEKDAY(B44,1)=MOD($M$4+3,7)+1,B44,""),E46+1)</f>
        <v>44532</v>
      </c>
      <c r="G46" s="53">
        <f>IF(F46="",IF(WEEKDAY(B44,1)=MOD($M$4+4,7)+1,B44,""),F46+1)</f>
        <v>44533</v>
      </c>
      <c r="H46" s="6">
        <f>IF(G46="",IF(WEEKDAY(B44,1)=MOD($M$4+5,7)+1,B44,""),G46+1)</f>
        <v>44534</v>
      </c>
      <c r="J46" s="61" t="s">
        <v>38</v>
      </c>
      <c r="K46" s="33" t="s">
        <v>62</v>
      </c>
      <c r="L46" s="12"/>
      <c r="M46" s="12"/>
      <c r="N46" s="13"/>
      <c r="O46" s="13"/>
      <c r="P46" s="13"/>
      <c r="Q46" s="13"/>
    </row>
    <row r="47" spans="2:20" ht="14.25" x14ac:dyDescent="0.3">
      <c r="B47" s="6">
        <f>IF(H46="","",IF(MONTH(H46+1)&lt;&gt;MONTH(H46),"",H46+1))</f>
        <v>44535</v>
      </c>
      <c r="C47" s="11">
        <f>IF(B47="","",IF(MONTH(B47+1)&lt;&gt;MONTH(B47),"",B47+1))</f>
        <v>44536</v>
      </c>
      <c r="D47" s="11">
        <f t="shared" ref="D47:D50" si="28">IF(C47="","",IF(MONTH(C47+1)&lt;&gt;MONTH(C47),"",C47+1))</f>
        <v>44537</v>
      </c>
      <c r="E47" s="11">
        <f>IF(D47="","",IF(MONTH(D47+1)&lt;&gt;MONTH(D47),"",D47+1))</f>
        <v>44538</v>
      </c>
      <c r="F47" s="11">
        <f t="shared" ref="F47:F50" si="29">IF(E47="","",IF(MONTH(E47+1)&lt;&gt;MONTH(E47),"",E47+1))</f>
        <v>44539</v>
      </c>
      <c r="G47" s="55">
        <f t="shared" ref="G47:G50" si="30">IF(F47="","",IF(MONTH(F47+1)&lt;&gt;MONTH(F47),"",F47+1))</f>
        <v>44540</v>
      </c>
      <c r="H47" s="6">
        <f t="shared" ref="H47:H50" si="31">IF(G47="","",IF(MONTH(G47+1)&lt;&gt;MONTH(G47),"",G47+1))</f>
        <v>44541</v>
      </c>
      <c r="J47" s="61" t="s">
        <v>40</v>
      </c>
      <c r="K47" s="33" t="s">
        <v>59</v>
      </c>
      <c r="L47" s="12"/>
      <c r="M47" s="12"/>
      <c r="N47" s="13"/>
      <c r="O47" s="13"/>
      <c r="P47" s="13"/>
      <c r="Q47" s="13"/>
    </row>
    <row r="48" spans="2:20" ht="14.25" x14ac:dyDescent="0.3">
      <c r="B48" s="6">
        <f t="shared" ref="B48:B50" si="32">IF(H47="","",IF(MONTH(H47+1)&lt;&gt;MONTH(H47),"",H47+1))</f>
        <v>44542</v>
      </c>
      <c r="C48" s="11">
        <f t="shared" ref="C48:C50" si="33">IF(B48="","",IF(MONTH(B48+1)&lt;&gt;MONTH(B48),"",B48+1))</f>
        <v>44543</v>
      </c>
      <c r="D48" s="11">
        <f t="shared" si="28"/>
        <v>44544</v>
      </c>
      <c r="E48" s="11">
        <f t="shared" ref="E48:E50" si="34">IF(D48="","",IF(MONTH(D48+1)&lt;&gt;MONTH(D48),"",D48+1))</f>
        <v>44545</v>
      </c>
      <c r="F48" s="11">
        <f t="shared" si="29"/>
        <v>44546</v>
      </c>
      <c r="G48" s="56">
        <f t="shared" si="30"/>
        <v>44547</v>
      </c>
      <c r="H48" s="6">
        <f t="shared" si="31"/>
        <v>44548</v>
      </c>
      <c r="J48" s="60"/>
      <c r="K48" s="22"/>
      <c r="L48" s="21"/>
      <c r="M48" s="21"/>
      <c r="N48" s="21"/>
      <c r="O48" s="21"/>
      <c r="P48" s="21"/>
      <c r="Q48" s="21"/>
    </row>
    <row r="49" spans="2:17" ht="14.25" x14ac:dyDescent="0.3">
      <c r="B49" s="6">
        <f t="shared" si="32"/>
        <v>44549</v>
      </c>
      <c r="C49" s="54">
        <f t="shared" si="33"/>
        <v>44550</v>
      </c>
      <c r="D49" s="54">
        <f t="shared" si="28"/>
        <v>44551</v>
      </c>
      <c r="E49" s="54">
        <f t="shared" si="34"/>
        <v>44552</v>
      </c>
      <c r="F49" s="54">
        <f t="shared" si="29"/>
        <v>44553</v>
      </c>
      <c r="G49" s="54">
        <f t="shared" si="30"/>
        <v>44554</v>
      </c>
      <c r="H49" s="6">
        <f t="shared" si="31"/>
        <v>44555</v>
      </c>
      <c r="J49" s="60"/>
      <c r="K49" s="22"/>
      <c r="L49" s="21"/>
      <c r="M49" s="21"/>
      <c r="N49" s="21"/>
      <c r="O49" s="21"/>
      <c r="P49" s="21"/>
      <c r="Q49" s="21"/>
    </row>
    <row r="50" spans="2:17" ht="14.25" x14ac:dyDescent="0.3">
      <c r="B50" s="6">
        <f t="shared" si="32"/>
        <v>44556</v>
      </c>
      <c r="C50" s="54">
        <f t="shared" si="33"/>
        <v>44557</v>
      </c>
      <c r="D50" s="54">
        <f t="shared" si="28"/>
        <v>44558</v>
      </c>
      <c r="E50" s="54">
        <f t="shared" si="34"/>
        <v>44559</v>
      </c>
      <c r="F50" s="54">
        <f t="shared" si="29"/>
        <v>44560</v>
      </c>
      <c r="G50" s="54">
        <f t="shared" si="30"/>
        <v>44561</v>
      </c>
      <c r="H50" s="6" t="str">
        <f t="shared" si="31"/>
        <v/>
      </c>
      <c r="J50" s="60"/>
      <c r="K50" s="22"/>
      <c r="L50" s="21"/>
      <c r="M50" s="21"/>
      <c r="N50" s="21"/>
      <c r="O50" s="21"/>
      <c r="P50" s="21"/>
      <c r="Q50" s="21"/>
    </row>
    <row r="51" spans="2:17" s="4" customFormat="1" ht="13.5" x14ac:dyDescent="0.25">
      <c r="B51"/>
      <c r="C51"/>
      <c r="D51"/>
      <c r="E51"/>
      <c r="F51"/>
      <c r="G51"/>
      <c r="H51"/>
      <c r="I51"/>
      <c r="J51" s="60"/>
      <c r="K51" s="22"/>
      <c r="L51" s="21"/>
      <c r="M51" s="21"/>
      <c r="N51" s="21"/>
      <c r="O51" s="21"/>
      <c r="P51" s="21"/>
      <c r="Q51" s="21"/>
    </row>
    <row r="52" spans="2:17" ht="17.25" x14ac:dyDescent="0.3">
      <c r="B52" s="41">
        <f>DATE(year+1,1,1)</f>
        <v>44562</v>
      </c>
      <c r="C52" s="42"/>
      <c r="D52" s="42"/>
      <c r="E52" s="42"/>
      <c r="F52" s="42"/>
      <c r="G52" s="42"/>
      <c r="H52" s="42"/>
      <c r="I52" s="4"/>
      <c r="J52" s="40" t="s">
        <v>11</v>
      </c>
      <c r="K52" s="40"/>
      <c r="L52" s="32"/>
      <c r="M52" s="32"/>
      <c r="N52" s="32"/>
      <c r="O52" s="32"/>
      <c r="P52" s="32"/>
      <c r="Q52" s="32"/>
    </row>
    <row r="53" spans="2:17" ht="13.5" x14ac:dyDescent="0.25">
      <c r="B53" s="9" t="str">
        <f>CHOOSE(1+MOD(startday+1-2,7),"Su","M","Tu","W","Th","F","Sa")</f>
        <v>Su</v>
      </c>
      <c r="C53" s="8" t="str">
        <f>CHOOSE(1+MOD(startday+2-2,7),"Su","M","Tu","W","Th","F","Sa")</f>
        <v>M</v>
      </c>
      <c r="D53" s="8" t="str">
        <f>CHOOSE(1+MOD(startday+3-2,7),"Su","M","Tu","W","Th","F","Sa")</f>
        <v>Tu</v>
      </c>
      <c r="E53" s="8" t="str">
        <f>CHOOSE(1+MOD(startday+4-2,7),"Su","M","Tu","W","Th","F","Sa")</f>
        <v>W</v>
      </c>
      <c r="F53" s="8" t="str">
        <f>CHOOSE(1+MOD(startday+5-2,7),"Su","M","Tu","W","Th","F","Sa")</f>
        <v>Th</v>
      </c>
      <c r="G53" s="8" t="str">
        <f>CHOOSE(1+MOD(startday+6-2,7),"Su","M","Tu","W","Th","F","Sa")</f>
        <v>F</v>
      </c>
      <c r="H53" s="10" t="str">
        <f>CHOOSE(1+MOD(startday+7-2,7),"Su","M","Tu","W","Th","F","Sa")</f>
        <v>Sa</v>
      </c>
      <c r="J53" s="61" t="s">
        <v>34</v>
      </c>
      <c r="K53" s="33" t="s">
        <v>63</v>
      </c>
      <c r="L53" s="12"/>
      <c r="M53" s="12"/>
      <c r="N53" s="13"/>
      <c r="O53" s="13"/>
      <c r="P53" s="13"/>
      <c r="Q53" s="13"/>
    </row>
    <row r="54" spans="2:17" ht="14.25" x14ac:dyDescent="0.3">
      <c r="B54" s="6" t="str">
        <f>IF(WEEKDAY(B52,1)=$M$4,B52,"")</f>
        <v/>
      </c>
      <c r="C54" s="11" t="str">
        <f>IF(B54="",IF(WEEKDAY(B52,1)=MOD($M$4,7)+1,B52,""),B54+1)</f>
        <v/>
      </c>
      <c r="D54" s="11" t="str">
        <f>IF(C54="",IF(WEEKDAY(B52,1)=MOD($M$4+1,7)+1,B52,""),C54+1)</f>
        <v/>
      </c>
      <c r="E54" s="11" t="str">
        <f>IF(D54="",IF(WEEKDAY(B52,1)=MOD($M$4+2,7)+1,B52,""),D54+1)</f>
        <v/>
      </c>
      <c r="F54" s="11" t="str">
        <f>IF(E54="",IF(WEEKDAY(B52,1)=MOD($M$4+3,7)+1,B52,""),E54+1)</f>
        <v/>
      </c>
      <c r="G54" s="11" t="str">
        <f>IF(F54="",IF(WEEKDAY(B52,1)=MOD($M$4+4,7)+1,B52,""),F54+1)</f>
        <v/>
      </c>
      <c r="H54" s="6">
        <f>IF(G54="",IF(WEEKDAY(B52,1)=MOD($M$4+5,7)+1,B52,""),G54+1)</f>
        <v>44562</v>
      </c>
      <c r="J54" s="61" t="s">
        <v>64</v>
      </c>
      <c r="K54" s="33" t="s">
        <v>65</v>
      </c>
      <c r="L54" s="12"/>
      <c r="M54" s="12"/>
      <c r="N54" s="12"/>
      <c r="O54" s="12"/>
      <c r="P54" s="12"/>
      <c r="Q54" s="12"/>
    </row>
    <row r="55" spans="2:17" ht="14.25" x14ac:dyDescent="0.3">
      <c r="B55" s="6">
        <f>IF(H54="","",IF(MONTH(H54+1)&lt;&gt;MONTH(H54),"",H54+1))</f>
        <v>44563</v>
      </c>
      <c r="C55" s="11">
        <f>IF(B55="","",IF(MONTH(B55+1)&lt;&gt;MONTH(B55),"",B55+1))</f>
        <v>44564</v>
      </c>
      <c r="D55" s="11">
        <f t="shared" ref="D55:D59" si="35">IF(C55="","",IF(MONTH(C55+1)&lt;&gt;MONTH(C55),"",C55+1))</f>
        <v>44565</v>
      </c>
      <c r="E55" s="11">
        <f>IF(D55="","",IF(MONTH(D55+1)&lt;&gt;MONTH(D55),"",D55+1))</f>
        <v>44566</v>
      </c>
      <c r="F55" s="11">
        <f t="shared" ref="F55:F59" si="36">IF(E55="","",IF(MONTH(E55+1)&lt;&gt;MONTH(E55),"",E55+1))</f>
        <v>44567</v>
      </c>
      <c r="G55" s="63">
        <f t="shared" ref="G55:G59" si="37">IF(F55="","",IF(MONTH(F55+1)&lt;&gt;MONTH(F55),"",F55+1))</f>
        <v>44568</v>
      </c>
      <c r="H55" s="6">
        <f t="shared" ref="H55:H59" si="38">IF(G55="","",IF(MONTH(G55+1)&lt;&gt;MONTH(G55),"",G55+1))</f>
        <v>44569</v>
      </c>
      <c r="J55" s="60" t="s">
        <v>52</v>
      </c>
      <c r="K55" s="22" t="s">
        <v>41</v>
      </c>
      <c r="L55" s="21"/>
      <c r="M55" s="21"/>
      <c r="N55" s="21"/>
      <c r="O55" s="21"/>
      <c r="P55" s="21"/>
      <c r="Q55" s="21"/>
    </row>
    <row r="56" spans="2:17" ht="14.25" x14ac:dyDescent="0.3">
      <c r="B56" s="6">
        <f t="shared" ref="B56:B59" si="39">IF(H55="","",IF(MONTH(H55+1)&lt;&gt;MONTH(H55),"",H55+1))</f>
        <v>44570</v>
      </c>
      <c r="C56" s="11">
        <f t="shared" ref="C56:C59" si="40">IF(B56="","",IF(MONTH(B56+1)&lt;&gt;MONTH(B56),"",B56+1))</f>
        <v>44571</v>
      </c>
      <c r="D56" s="11">
        <f t="shared" si="35"/>
        <v>44572</v>
      </c>
      <c r="E56" s="11">
        <f t="shared" ref="E56:E59" si="41">IF(D56="","",IF(MONTH(D56+1)&lt;&gt;MONTH(D56),"",D56+1))</f>
        <v>44573</v>
      </c>
      <c r="F56" s="11">
        <f t="shared" si="36"/>
        <v>44574</v>
      </c>
      <c r="G56" s="62">
        <f t="shared" si="37"/>
        <v>44575</v>
      </c>
      <c r="H56" s="6">
        <f t="shared" si="38"/>
        <v>44576</v>
      </c>
      <c r="J56" s="60" t="s">
        <v>25</v>
      </c>
      <c r="K56" s="22" t="s">
        <v>53</v>
      </c>
      <c r="L56" s="21"/>
      <c r="M56" s="21"/>
      <c r="N56" s="21"/>
      <c r="O56" s="21"/>
      <c r="P56" s="21"/>
      <c r="Q56" s="21"/>
    </row>
    <row r="57" spans="2:17" ht="14.25" x14ac:dyDescent="0.3">
      <c r="B57" s="6">
        <f t="shared" si="39"/>
        <v>44577</v>
      </c>
      <c r="C57" s="54">
        <f t="shared" si="40"/>
        <v>44578</v>
      </c>
      <c r="D57" s="11">
        <f t="shared" si="35"/>
        <v>44579</v>
      </c>
      <c r="E57" s="11">
        <f t="shared" si="41"/>
        <v>44580</v>
      </c>
      <c r="F57" s="11">
        <f t="shared" si="36"/>
        <v>44581</v>
      </c>
      <c r="G57" s="55">
        <f t="shared" si="37"/>
        <v>44582</v>
      </c>
      <c r="H57" s="6">
        <f t="shared" si="38"/>
        <v>44583</v>
      </c>
      <c r="J57" s="60" t="s">
        <v>66</v>
      </c>
      <c r="K57" s="22" t="s">
        <v>67</v>
      </c>
      <c r="L57" s="21"/>
      <c r="M57" s="21"/>
      <c r="N57" s="21"/>
      <c r="O57" s="21"/>
      <c r="P57" s="21"/>
      <c r="Q57" s="21"/>
    </row>
    <row r="58" spans="2:17" ht="14.25" x14ac:dyDescent="0.3">
      <c r="B58" s="6">
        <f t="shared" si="39"/>
        <v>44584</v>
      </c>
      <c r="C58" s="11">
        <f t="shared" si="40"/>
        <v>44585</v>
      </c>
      <c r="D58" s="11">
        <f t="shared" si="35"/>
        <v>44586</v>
      </c>
      <c r="E58" s="11">
        <f t="shared" si="41"/>
        <v>44587</v>
      </c>
      <c r="F58" s="64">
        <f t="shared" si="36"/>
        <v>44588</v>
      </c>
      <c r="G58" s="63">
        <f t="shared" si="37"/>
        <v>44589</v>
      </c>
      <c r="H58" s="6">
        <f t="shared" si="38"/>
        <v>44590</v>
      </c>
      <c r="J58" s="60"/>
      <c r="K58" s="22"/>
      <c r="L58" s="21"/>
      <c r="M58" s="21"/>
      <c r="N58" s="21"/>
      <c r="O58" s="21"/>
      <c r="P58" s="21"/>
      <c r="Q58" s="21"/>
    </row>
    <row r="59" spans="2:17" ht="14.25" x14ac:dyDescent="0.3">
      <c r="B59" s="6">
        <f t="shared" si="39"/>
        <v>44591</v>
      </c>
      <c r="C59" s="11">
        <f t="shared" si="40"/>
        <v>44592</v>
      </c>
      <c r="D59" s="11" t="str">
        <f t="shared" si="35"/>
        <v/>
      </c>
      <c r="E59" s="11" t="str">
        <f t="shared" si="41"/>
        <v/>
      </c>
      <c r="F59" s="11" t="str">
        <f t="shared" si="36"/>
        <v/>
      </c>
      <c r="G59" s="11" t="str">
        <f t="shared" si="37"/>
        <v/>
      </c>
      <c r="H59" s="6" t="str">
        <f t="shared" si="38"/>
        <v/>
      </c>
      <c r="J59" s="60"/>
      <c r="K59" s="22"/>
      <c r="L59" s="21"/>
      <c r="M59" s="21"/>
      <c r="N59" s="21"/>
      <c r="O59" s="21"/>
      <c r="P59" s="21"/>
      <c r="Q59" s="21"/>
    </row>
    <row r="60" spans="2:17" s="4" customFormat="1" ht="13.5" x14ac:dyDescent="0.25">
      <c r="I60"/>
      <c r="J60" s="60"/>
      <c r="K60" s="22"/>
      <c r="L60" s="21"/>
      <c r="M60" s="21"/>
      <c r="N60" s="21"/>
      <c r="O60" s="21"/>
      <c r="P60" s="21"/>
      <c r="Q60" s="21"/>
    </row>
    <row r="61" spans="2:17" ht="17.25" x14ac:dyDescent="0.3">
      <c r="B61" s="41">
        <f>DATE(year+1,2,1)</f>
        <v>44593</v>
      </c>
      <c r="C61" s="42"/>
      <c r="D61" s="42"/>
      <c r="E61" s="42"/>
      <c r="F61" s="42"/>
      <c r="G61" s="42"/>
      <c r="H61" s="42"/>
      <c r="I61" s="4"/>
      <c r="J61" s="40" t="s">
        <v>12</v>
      </c>
      <c r="K61" s="40"/>
      <c r="L61" s="32"/>
      <c r="M61" s="32"/>
      <c r="N61" s="32"/>
      <c r="O61" s="32"/>
      <c r="P61" s="32"/>
      <c r="Q61" s="32"/>
    </row>
    <row r="62" spans="2:17" ht="13.5" x14ac:dyDescent="0.25">
      <c r="B62" s="9" t="str">
        <f>CHOOSE(1+MOD(startday+1-2,7),"Su","M","Tu","W","Th","F","Sa")</f>
        <v>Su</v>
      </c>
      <c r="C62" s="8" t="str">
        <f>CHOOSE(1+MOD(startday+2-2,7),"Su","M","Tu","W","Th","F","Sa")</f>
        <v>M</v>
      </c>
      <c r="D62" s="8" t="str">
        <f>CHOOSE(1+MOD(startday+3-2,7),"Su","M","Tu","W","Th","F","Sa")</f>
        <v>Tu</v>
      </c>
      <c r="E62" s="8" t="str">
        <f>CHOOSE(1+MOD(startday+4-2,7),"Su","M","Tu","W","Th","F","Sa")</f>
        <v>W</v>
      </c>
      <c r="F62" s="8" t="str">
        <f>CHOOSE(1+MOD(startday+5-2,7),"Su","M","Tu","W","Th","F","Sa")</f>
        <v>Th</v>
      </c>
      <c r="G62" s="8" t="str">
        <f>CHOOSE(1+MOD(startday+6-2,7),"Su","M","Tu","W","Th","F","Sa")</f>
        <v>F</v>
      </c>
      <c r="H62" s="10" t="str">
        <f>CHOOSE(1+MOD(startday+7-2,7),"Su","M","Tu","W","Th","F","Sa")</f>
        <v>Sa</v>
      </c>
      <c r="J62" s="61" t="s">
        <v>68</v>
      </c>
      <c r="K62" s="33" t="s">
        <v>43</v>
      </c>
      <c r="L62" s="12"/>
      <c r="M62" s="12"/>
      <c r="N62" s="13"/>
      <c r="O62" s="13"/>
      <c r="P62" s="13"/>
      <c r="Q62" s="13"/>
    </row>
    <row r="63" spans="2:17" ht="14.25" x14ac:dyDescent="0.3">
      <c r="B63" s="6" t="str">
        <f>IF(WEEKDAY(B61,1)=$M$4,B61,"")</f>
        <v/>
      </c>
      <c r="C63" s="11" t="str">
        <f>IF(B63="",IF(WEEKDAY(B61,1)=MOD($M$4,7)+1,B61,""),B63+1)</f>
        <v/>
      </c>
      <c r="D63" s="11">
        <f>IF(C63="",IF(WEEKDAY(B61,1)=MOD($M$4+1,7)+1,B61,""),C63+1)</f>
        <v>44593</v>
      </c>
      <c r="E63" s="11">
        <f>IF(D63="",IF(WEEKDAY(B61,1)=MOD($M$4+2,7)+1,B61,""),D63+1)</f>
        <v>44594</v>
      </c>
      <c r="F63" s="11">
        <f>IF(E63="",IF(WEEKDAY(B61,1)=MOD($M$4+3,7)+1,B61,""),E63+1)</f>
        <v>44595</v>
      </c>
      <c r="G63" s="63">
        <f>IF(F63="",IF(WEEKDAY(B61,1)=MOD($M$4+4,7)+1,B61,""),F63+1)</f>
        <v>44596</v>
      </c>
      <c r="H63" s="6">
        <f>IF(G63="",IF(WEEKDAY(B61,1)=MOD($M$4+5,7)+1,B61,""),G63+1)</f>
        <v>44597</v>
      </c>
      <c r="J63" s="61" t="s">
        <v>69</v>
      </c>
      <c r="K63" s="33" t="s">
        <v>70</v>
      </c>
      <c r="L63" s="12"/>
      <c r="M63" s="12"/>
      <c r="N63" s="13"/>
      <c r="O63" s="13"/>
      <c r="P63" s="13"/>
      <c r="Q63" s="13"/>
    </row>
    <row r="64" spans="2:17" ht="14.25" x14ac:dyDescent="0.3">
      <c r="B64" s="6">
        <f>IF(H63="","",IF(MONTH(H63+1)&lt;&gt;MONTH(H63),"",H63+1))</f>
        <v>44598</v>
      </c>
      <c r="C64" s="11">
        <f>IF(B64="","",IF(MONTH(B64+1)&lt;&gt;MONTH(B64),"",B64+1))</f>
        <v>44599</v>
      </c>
      <c r="D64" s="11">
        <f t="shared" ref="D64:D67" si="42">IF(C64="","",IF(MONTH(C64+1)&lt;&gt;MONTH(C64),"",C64+1))</f>
        <v>44600</v>
      </c>
      <c r="E64" s="11">
        <f>IF(D64="","",IF(MONTH(D64+1)&lt;&gt;MONTH(D64),"",D64+1))</f>
        <v>44601</v>
      </c>
      <c r="F64" s="11">
        <f t="shared" ref="F64:F67" si="43">IF(E64="","",IF(MONTH(E64+1)&lt;&gt;MONTH(E64),"",E64+1))</f>
        <v>44602</v>
      </c>
      <c r="G64" s="63">
        <f t="shared" ref="G64:G67" si="44">IF(F64="","",IF(MONTH(F64+1)&lt;&gt;MONTH(F64),"",F64+1))</f>
        <v>44603</v>
      </c>
      <c r="H64" s="6">
        <f t="shared" ref="H64:H67" si="45">IF(G64="","",IF(MONTH(G64+1)&lt;&gt;MONTH(G64),"",G64+1))</f>
        <v>44604</v>
      </c>
      <c r="J64" s="61" t="s">
        <v>71</v>
      </c>
      <c r="K64" s="33" t="s">
        <v>88</v>
      </c>
      <c r="L64" s="12"/>
      <c r="M64" s="12"/>
      <c r="N64" s="13"/>
      <c r="O64" s="13"/>
      <c r="P64" s="13"/>
      <c r="Q64" s="13"/>
    </row>
    <row r="65" spans="2:17" ht="14.25" x14ac:dyDescent="0.3">
      <c r="B65" s="6">
        <f t="shared" ref="B65:B67" si="46">IF(H64="","",IF(MONTH(H64+1)&lt;&gt;MONTH(H64),"",H64+1))</f>
        <v>44605</v>
      </c>
      <c r="C65" s="11">
        <f t="shared" ref="C65:C67" si="47">IF(B65="","",IF(MONTH(B65+1)&lt;&gt;MONTH(B65),"",B65+1))</f>
        <v>44606</v>
      </c>
      <c r="D65" s="11">
        <f t="shared" si="42"/>
        <v>44607</v>
      </c>
      <c r="E65" s="11">
        <f t="shared" ref="E65:E67" si="48">IF(D65="","",IF(MONTH(D65+1)&lt;&gt;MONTH(D65),"",D65+1))</f>
        <v>44608</v>
      </c>
      <c r="F65" s="11">
        <f t="shared" si="43"/>
        <v>44609</v>
      </c>
      <c r="G65" s="55">
        <f t="shared" si="44"/>
        <v>44610</v>
      </c>
      <c r="H65" s="6">
        <f t="shared" si="45"/>
        <v>44611</v>
      </c>
      <c r="J65" s="61" t="s">
        <v>72</v>
      </c>
      <c r="K65" s="33" t="s">
        <v>43</v>
      </c>
      <c r="L65" s="12"/>
      <c r="M65" s="12"/>
      <c r="N65" s="13"/>
      <c r="O65" s="13"/>
      <c r="P65" s="13"/>
      <c r="Q65" s="13"/>
    </row>
    <row r="66" spans="2:17" ht="14.25" x14ac:dyDescent="0.3">
      <c r="B66" s="6">
        <f t="shared" si="46"/>
        <v>44612</v>
      </c>
      <c r="C66" s="54">
        <f t="shared" si="47"/>
        <v>44613</v>
      </c>
      <c r="D66" s="11">
        <f t="shared" si="42"/>
        <v>44614</v>
      </c>
      <c r="E66" s="11">
        <f t="shared" si="48"/>
        <v>44615</v>
      </c>
      <c r="F66" s="11">
        <f t="shared" si="43"/>
        <v>44616</v>
      </c>
      <c r="G66" s="63">
        <f t="shared" si="44"/>
        <v>44617</v>
      </c>
      <c r="H66" s="6">
        <f t="shared" si="45"/>
        <v>44618</v>
      </c>
      <c r="J66" s="60" t="s">
        <v>66</v>
      </c>
      <c r="K66" s="22" t="s">
        <v>73</v>
      </c>
      <c r="L66" s="21"/>
      <c r="M66" s="21"/>
      <c r="N66" s="21"/>
      <c r="O66" s="21"/>
      <c r="P66" s="21"/>
      <c r="Q66" s="21"/>
    </row>
    <row r="67" spans="2:17" ht="14.25" x14ac:dyDescent="0.3">
      <c r="B67" s="6">
        <f t="shared" si="46"/>
        <v>44619</v>
      </c>
      <c r="C67" s="62">
        <f t="shared" si="47"/>
        <v>44620</v>
      </c>
      <c r="D67" s="11" t="str">
        <f t="shared" si="42"/>
        <v/>
      </c>
      <c r="E67" s="11" t="str">
        <f t="shared" si="48"/>
        <v/>
      </c>
      <c r="F67" s="11" t="str">
        <f t="shared" si="43"/>
        <v/>
      </c>
      <c r="G67" s="11" t="str">
        <f t="shared" si="44"/>
        <v/>
      </c>
      <c r="H67" s="6" t="str">
        <f t="shared" si="45"/>
        <v/>
      </c>
      <c r="J67" s="60"/>
      <c r="K67" s="22"/>
      <c r="L67" s="21"/>
      <c r="M67" s="21"/>
      <c r="N67" s="21"/>
      <c r="O67" s="21"/>
      <c r="P67" s="21"/>
      <c r="Q67" s="21"/>
    </row>
    <row r="68" spans="2:17" s="4" customFormat="1" ht="13.5" x14ac:dyDescent="0.25">
      <c r="I68"/>
      <c r="J68" s="60"/>
      <c r="K68" s="22"/>
      <c r="L68" s="21"/>
      <c r="M68" s="21"/>
      <c r="N68" s="21"/>
      <c r="O68" s="21"/>
      <c r="P68" s="21"/>
      <c r="Q68" s="21"/>
    </row>
    <row r="69" spans="2:17" ht="17.25" x14ac:dyDescent="0.3">
      <c r="B69" s="41">
        <f>DATE(year+1,3,1)</f>
        <v>44621</v>
      </c>
      <c r="C69" s="42"/>
      <c r="D69" s="42"/>
      <c r="E69" s="42"/>
      <c r="F69" s="42"/>
      <c r="G69" s="42"/>
      <c r="H69" s="42"/>
      <c r="I69" s="4"/>
      <c r="J69" s="40" t="s">
        <v>13</v>
      </c>
      <c r="K69" s="40"/>
      <c r="L69" s="32"/>
      <c r="M69" s="32"/>
      <c r="N69" s="32"/>
      <c r="O69" s="32"/>
      <c r="P69" s="32"/>
      <c r="Q69" s="32"/>
    </row>
    <row r="70" spans="2:17" ht="13.5" x14ac:dyDescent="0.25">
      <c r="B70" s="9" t="str">
        <f>CHOOSE(1+MOD(startday+1-2,7),"Su","M","Tu","W","Th","F","Sa")</f>
        <v>Su</v>
      </c>
      <c r="C70" s="8" t="str">
        <f>CHOOSE(1+MOD(startday+2-2,7),"Su","M","Tu","W","Th","F","Sa")</f>
        <v>M</v>
      </c>
      <c r="D70" s="8" t="str">
        <f>CHOOSE(1+MOD(startday+3-2,7),"Su","M","Tu","W","Th","F","Sa")</f>
        <v>Tu</v>
      </c>
      <c r="E70" s="8" t="str">
        <f>CHOOSE(1+MOD(startday+4-2,7),"Su","M","Tu","W","Th","F","Sa")</f>
        <v>W</v>
      </c>
      <c r="F70" s="8" t="str">
        <f>CHOOSE(1+MOD(startday+5-2,7),"Su","M","Tu","W","Th","F","Sa")</f>
        <v>Th</v>
      </c>
      <c r="G70" s="8" t="str">
        <f>CHOOSE(1+MOD(startday+6-2,7),"Su","M","Tu","W","Th","F","Sa")</f>
        <v>F</v>
      </c>
      <c r="H70" s="10" t="str">
        <f>CHOOSE(1+MOD(startday+7-2,7),"Su","M","Tu","W","Th","F","Sa")</f>
        <v>Sa</v>
      </c>
      <c r="J70" s="61" t="s">
        <v>68</v>
      </c>
      <c r="K70" s="33" t="s">
        <v>77</v>
      </c>
      <c r="L70" s="12"/>
      <c r="M70" s="12"/>
      <c r="N70" s="13"/>
      <c r="O70" s="13"/>
      <c r="P70" s="13"/>
      <c r="Q70" s="13"/>
    </row>
    <row r="71" spans="2:17" ht="14.25" x14ac:dyDescent="0.3">
      <c r="B71" s="6" t="str">
        <f>IF(WEEKDAY(B69,1)=$M$4,B69,"")</f>
        <v/>
      </c>
      <c r="C71" s="11" t="str">
        <f>IF(B71="",IF(WEEKDAY(B69,1)=MOD($M$4,7)+1,B69,""),B71+1)</f>
        <v/>
      </c>
      <c r="D71" s="11">
        <f>IF(C71="",IF(WEEKDAY(B69,1)=MOD($M$4+1,7)+1,B69,""),C71+1)</f>
        <v>44621</v>
      </c>
      <c r="E71" s="11">
        <f>IF(D71="",IF(WEEKDAY(B69,1)=MOD($M$4+2,7)+1,B69,""),D71+1)</f>
        <v>44622</v>
      </c>
      <c r="F71" s="11">
        <f>IF(E71="",IF(WEEKDAY(B69,1)=MOD($M$4+3,7)+1,B69,""),E71+1)</f>
        <v>44623</v>
      </c>
      <c r="G71" s="63">
        <f>IF(F71="",IF(WEEKDAY(B69,1)=MOD($M$4+4,7)+1,B69,""),F71+1)</f>
        <v>44624</v>
      </c>
      <c r="H71" s="6">
        <f>IF(G71="",IF(WEEKDAY(B69,1)=MOD($M$4+5,7)+1,B69,""),G71+1)</f>
        <v>44625</v>
      </c>
      <c r="J71" s="61" t="s">
        <v>69</v>
      </c>
      <c r="K71" s="33" t="s">
        <v>89</v>
      </c>
      <c r="L71" s="12"/>
      <c r="M71" s="12"/>
      <c r="N71" s="13"/>
      <c r="O71" s="13"/>
      <c r="P71" s="13"/>
      <c r="Q71" s="13"/>
    </row>
    <row r="72" spans="2:17" ht="14.25" x14ac:dyDescent="0.3">
      <c r="B72" s="6">
        <f>IF(H71="","",IF(MONTH(H71+1)&lt;&gt;MONTH(H71),"",H71+1))</f>
        <v>44626</v>
      </c>
      <c r="C72" s="11">
        <f>IF(B72="","",IF(MONTH(B72+1)&lt;&gt;MONTH(B72),"",B72+1))</f>
        <v>44627</v>
      </c>
      <c r="D72" s="11">
        <f t="shared" ref="D72:D75" si="49">IF(C72="","",IF(MONTH(C72+1)&lt;&gt;MONTH(C72),"",C72+1))</f>
        <v>44628</v>
      </c>
      <c r="E72" s="11">
        <f>IF(D72="","",IF(MONTH(D72+1)&lt;&gt;MONTH(D72),"",D72+1))</f>
        <v>44629</v>
      </c>
      <c r="F72" s="11">
        <f t="shared" ref="F72:F75" si="50">IF(E72="","",IF(MONTH(E72+1)&lt;&gt;MONTH(E72),"",E72+1))</f>
        <v>44630</v>
      </c>
      <c r="G72" s="55">
        <f t="shared" ref="G72:G75" si="51">IF(F72="","",IF(MONTH(F72+1)&lt;&gt;MONTH(F72),"",F72+1))</f>
        <v>44631</v>
      </c>
      <c r="H72" s="6">
        <f t="shared" ref="H72:H75" si="52">IF(G72="","",IF(MONTH(G72+1)&lt;&gt;MONTH(G72),"",G72+1))</f>
        <v>44632</v>
      </c>
      <c r="J72" s="60" t="s">
        <v>64</v>
      </c>
      <c r="K72" s="22" t="s">
        <v>74</v>
      </c>
      <c r="L72" s="21"/>
      <c r="M72" s="21"/>
      <c r="N72" s="21"/>
      <c r="O72" s="21"/>
      <c r="P72" s="21"/>
      <c r="Q72" s="21"/>
    </row>
    <row r="73" spans="2:17" ht="14.25" x14ac:dyDescent="0.3">
      <c r="B73" s="6">
        <f t="shared" ref="B73:B75" si="53">IF(H72="","",IF(MONTH(H72+1)&lt;&gt;MONTH(H72),"",H72+1))</f>
        <v>44633</v>
      </c>
      <c r="C73" s="53">
        <f t="shared" ref="C73:C75" si="54">IF(B73="","",IF(MONTH(B73+1)&lt;&gt;MONTH(B73),"",B73+1))</f>
        <v>44634</v>
      </c>
      <c r="D73" s="11">
        <f t="shared" si="49"/>
        <v>44635</v>
      </c>
      <c r="E73" s="11">
        <f t="shared" ref="E73:E75" si="55">IF(D73="","",IF(MONTH(D73+1)&lt;&gt;MONTH(D73),"",D73+1))</f>
        <v>44636</v>
      </c>
      <c r="F73" s="11">
        <f t="shared" si="50"/>
        <v>44637</v>
      </c>
      <c r="G73" s="56">
        <f t="shared" si="51"/>
        <v>44638</v>
      </c>
      <c r="H73" s="6">
        <f t="shared" si="52"/>
        <v>44639</v>
      </c>
      <c r="J73" s="60" t="s">
        <v>71</v>
      </c>
      <c r="K73" s="22" t="s">
        <v>75</v>
      </c>
      <c r="L73" s="21"/>
      <c r="M73" s="21"/>
      <c r="N73" s="21"/>
      <c r="O73" s="21"/>
      <c r="P73" s="21"/>
      <c r="Q73" s="21"/>
    </row>
    <row r="74" spans="2:17" ht="14.25" x14ac:dyDescent="0.3">
      <c r="B74" s="6">
        <f t="shared" si="53"/>
        <v>44640</v>
      </c>
      <c r="C74" s="54">
        <f t="shared" si="54"/>
        <v>44641</v>
      </c>
      <c r="D74" s="54">
        <f t="shared" si="49"/>
        <v>44642</v>
      </c>
      <c r="E74" s="54">
        <f t="shared" si="55"/>
        <v>44643</v>
      </c>
      <c r="F74" s="54">
        <f t="shared" si="50"/>
        <v>44644</v>
      </c>
      <c r="G74" s="54">
        <f t="shared" si="51"/>
        <v>44645</v>
      </c>
      <c r="H74" s="6">
        <f t="shared" si="52"/>
        <v>44646</v>
      </c>
      <c r="J74" s="60"/>
      <c r="K74" s="22"/>
      <c r="L74" s="21"/>
      <c r="M74" s="21"/>
      <c r="N74" s="21"/>
      <c r="O74" s="21"/>
      <c r="P74" s="21"/>
      <c r="Q74" s="21"/>
    </row>
    <row r="75" spans="2:17" ht="14.25" x14ac:dyDescent="0.3">
      <c r="B75" s="6">
        <f t="shared" si="53"/>
        <v>44647</v>
      </c>
      <c r="C75" s="11">
        <f t="shared" si="54"/>
        <v>44648</v>
      </c>
      <c r="D75" s="11">
        <f t="shared" si="49"/>
        <v>44649</v>
      </c>
      <c r="E75" s="11">
        <f t="shared" si="55"/>
        <v>44650</v>
      </c>
      <c r="F75" s="11">
        <f t="shared" si="50"/>
        <v>44651</v>
      </c>
      <c r="G75" s="11" t="str">
        <f t="shared" si="51"/>
        <v/>
      </c>
      <c r="H75" s="6" t="str">
        <f t="shared" si="52"/>
        <v/>
      </c>
      <c r="J75" s="60"/>
      <c r="K75" s="22"/>
      <c r="L75" s="21"/>
      <c r="M75" s="21"/>
      <c r="N75" s="21"/>
      <c r="O75" s="21"/>
      <c r="P75" s="21"/>
      <c r="Q75" s="21"/>
    </row>
    <row r="76" spans="2:17" s="4" customFormat="1" ht="13.5" x14ac:dyDescent="0.25">
      <c r="B76"/>
      <c r="C76"/>
      <c r="D76"/>
      <c r="E76"/>
      <c r="F76"/>
      <c r="G76"/>
      <c r="H76"/>
      <c r="I76"/>
      <c r="J76" s="60"/>
      <c r="K76" s="22"/>
      <c r="L76" s="21"/>
      <c r="M76" s="21"/>
      <c r="N76" s="21"/>
      <c r="O76" s="21"/>
      <c r="P76" s="21"/>
      <c r="Q76" s="21"/>
    </row>
    <row r="77" spans="2:17" ht="17.25" x14ac:dyDescent="0.3">
      <c r="B77" s="41">
        <f>DATE(year+1,4,1)</f>
        <v>44652</v>
      </c>
      <c r="C77" s="42"/>
      <c r="D77" s="42"/>
      <c r="E77" s="42"/>
      <c r="F77" s="42"/>
      <c r="G77" s="42"/>
      <c r="H77" s="42"/>
      <c r="I77" s="4"/>
      <c r="J77" s="40" t="s">
        <v>14</v>
      </c>
      <c r="K77" s="40"/>
      <c r="L77" s="32"/>
      <c r="M77" s="32"/>
      <c r="N77" s="32"/>
      <c r="O77" s="32"/>
      <c r="P77" s="32"/>
      <c r="Q77" s="32"/>
    </row>
    <row r="78" spans="2:17" ht="13.5" x14ac:dyDescent="0.25">
      <c r="B78" s="9" t="str">
        <f>CHOOSE(1+MOD(startday+1-2,7),"Su","M","Tu","W","Th","F","Sa")</f>
        <v>Su</v>
      </c>
      <c r="C78" s="8" t="str">
        <f>CHOOSE(1+MOD(startday+2-2,7),"Su","M","Tu","W","Th","F","Sa")</f>
        <v>M</v>
      </c>
      <c r="D78" s="8" t="str">
        <f>CHOOSE(1+MOD(startday+3-2,7),"Su","M","Tu","W","Th","F","Sa")</f>
        <v>Tu</v>
      </c>
      <c r="E78" s="8" t="str">
        <f>CHOOSE(1+MOD(startday+4-2,7),"Su","M","Tu","W","Th","F","Sa")</f>
        <v>W</v>
      </c>
      <c r="F78" s="8" t="str">
        <f>CHOOSE(1+MOD(startday+5-2,7),"Su","M","Tu","W","Th","F","Sa")</f>
        <v>Th</v>
      </c>
      <c r="G78" s="8" t="str">
        <f>CHOOSE(1+MOD(startday+6-2,7),"Su","M","Tu","W","Th","F","Sa")</f>
        <v>F</v>
      </c>
      <c r="H78" s="10" t="str">
        <f>CHOOSE(1+MOD(startday+7-2,7),"Su","M","Tu","W","Th","F","Sa")</f>
        <v>Sa</v>
      </c>
      <c r="J78" s="61" t="s">
        <v>31</v>
      </c>
      <c r="K78" s="33" t="s">
        <v>76</v>
      </c>
      <c r="L78" s="12"/>
      <c r="M78" s="12"/>
      <c r="N78" s="13"/>
      <c r="O78" s="13"/>
      <c r="P78" s="13"/>
      <c r="Q78" s="13"/>
    </row>
    <row r="79" spans="2:17" ht="14.25" x14ac:dyDescent="0.3">
      <c r="B79" s="6" t="str">
        <f>IF(WEEKDAY(B77,1)=$M$4,B77,"")</f>
        <v/>
      </c>
      <c r="C79" s="11" t="str">
        <f>IF(B79="",IF(WEEKDAY(B77,1)=MOD($M$4,7)+1,B77,""),B79+1)</f>
        <v/>
      </c>
      <c r="D79" s="11" t="str">
        <f>IF(C79="",IF(WEEKDAY(B77,1)=MOD($M$4+1,7)+1,B77,""),C79+1)</f>
        <v/>
      </c>
      <c r="E79" s="11" t="str">
        <f>IF(D79="",IF(WEEKDAY(B77,1)=MOD($M$4+2,7)+1,B77,""),D79+1)</f>
        <v/>
      </c>
      <c r="F79" s="11" t="str">
        <f>IF(E79="",IF(WEEKDAY(B77,1)=MOD($M$4+3,7)+1,B77,""),E79+1)</f>
        <v/>
      </c>
      <c r="G79" s="63">
        <f>IF(F79="",IF(WEEKDAY(B77,1)=MOD($M$4+4,7)+1,B77,""),F79+1)</f>
        <v>44652</v>
      </c>
      <c r="H79" s="6">
        <f>IF(G79="",IF(WEEKDAY(B77,1)=MOD($M$4+5,7)+1,B77,""),G79+1)</f>
        <v>44653</v>
      </c>
      <c r="J79" s="61" t="s">
        <v>45</v>
      </c>
      <c r="K79" s="33" t="s">
        <v>50</v>
      </c>
      <c r="L79" s="12"/>
      <c r="M79" s="12"/>
      <c r="N79" s="13"/>
      <c r="O79" s="13"/>
      <c r="P79" s="13"/>
      <c r="Q79" s="13"/>
    </row>
    <row r="80" spans="2:17" ht="14.25" x14ac:dyDescent="0.3">
      <c r="B80" s="6">
        <f>IF(H79="","",IF(MONTH(H79+1)&lt;&gt;MONTH(H79),"",H79+1))</f>
        <v>44654</v>
      </c>
      <c r="C80" s="11">
        <f>IF(B80="","",IF(MONTH(B80+1)&lt;&gt;MONTH(B80),"",B80+1))</f>
        <v>44655</v>
      </c>
      <c r="D80" s="11">
        <f t="shared" ref="D80:D83" si="56">IF(C80="","",IF(MONTH(C80+1)&lt;&gt;MONTH(C80),"",C80+1))</f>
        <v>44656</v>
      </c>
      <c r="E80" s="11">
        <f>IF(D80="","",IF(MONTH(D80+1)&lt;&gt;MONTH(D80),"",D80+1))</f>
        <v>44657</v>
      </c>
      <c r="F80" s="11">
        <f t="shared" ref="F80:F83" si="57">IF(E80="","",IF(MONTH(E80+1)&lt;&gt;MONTH(E80),"",E80+1))</f>
        <v>44658</v>
      </c>
      <c r="G80" s="63">
        <f t="shared" ref="G80:G83" si="58">IF(F80="","",IF(MONTH(F80+1)&lt;&gt;MONTH(F80),"",F80+1))</f>
        <v>44659</v>
      </c>
      <c r="H80" s="6">
        <f t="shared" ref="H80:H83" si="59">IF(G80="","",IF(MONTH(G80+1)&lt;&gt;MONTH(G80),"",G80+1))</f>
        <v>44660</v>
      </c>
      <c r="J80" s="60" t="s">
        <v>47</v>
      </c>
      <c r="K80" s="22" t="s">
        <v>41</v>
      </c>
      <c r="L80" s="21"/>
      <c r="M80" s="21"/>
      <c r="N80" s="21"/>
      <c r="O80" s="21"/>
      <c r="P80" s="21"/>
      <c r="Q80" s="21"/>
    </row>
    <row r="81" spans="2:17" ht="14.25" x14ac:dyDescent="0.3">
      <c r="B81" s="6">
        <f t="shared" ref="B81:B83" si="60">IF(H80="","",IF(MONTH(H80+1)&lt;&gt;MONTH(H80),"",H80+1))</f>
        <v>44661</v>
      </c>
      <c r="C81" s="11">
        <f t="shared" ref="C81:C83" si="61">IF(B81="","",IF(MONTH(B81+1)&lt;&gt;MONTH(B81),"",B81+1))</f>
        <v>44662</v>
      </c>
      <c r="D81" s="11">
        <f t="shared" si="56"/>
        <v>44663</v>
      </c>
      <c r="E81" s="11">
        <f t="shared" ref="E81:E83" si="62">IF(D81="","",IF(MONTH(D81+1)&lt;&gt;MONTH(D81),"",D81+1))</f>
        <v>44664</v>
      </c>
      <c r="F81" s="11">
        <f t="shared" si="57"/>
        <v>44665</v>
      </c>
      <c r="G81" s="55">
        <f t="shared" si="58"/>
        <v>44666</v>
      </c>
      <c r="H81" s="6">
        <f t="shared" si="59"/>
        <v>44667</v>
      </c>
      <c r="J81" s="60" t="s">
        <v>48</v>
      </c>
      <c r="K81" s="22" t="s">
        <v>78</v>
      </c>
      <c r="L81" s="21"/>
      <c r="M81" s="21"/>
      <c r="N81" s="21"/>
      <c r="O81" s="21"/>
      <c r="P81" s="21"/>
      <c r="Q81" s="21"/>
    </row>
    <row r="82" spans="2:17" ht="14.25" x14ac:dyDescent="0.3">
      <c r="B82" s="6">
        <f t="shared" si="60"/>
        <v>44668</v>
      </c>
      <c r="C82" s="11">
        <f t="shared" si="61"/>
        <v>44669</v>
      </c>
      <c r="D82" s="11">
        <f t="shared" si="56"/>
        <v>44670</v>
      </c>
      <c r="E82" s="11">
        <f t="shared" si="62"/>
        <v>44671</v>
      </c>
      <c r="F82" s="11">
        <f t="shared" si="57"/>
        <v>44672</v>
      </c>
      <c r="G82" s="62">
        <f t="shared" si="58"/>
        <v>44673</v>
      </c>
      <c r="H82" s="6">
        <f t="shared" si="59"/>
        <v>44674</v>
      </c>
      <c r="J82" s="60" t="s">
        <v>66</v>
      </c>
      <c r="K82" s="22" t="s">
        <v>79</v>
      </c>
      <c r="L82" s="21"/>
      <c r="M82" s="21"/>
      <c r="N82" s="21"/>
      <c r="O82" s="21"/>
      <c r="P82" s="21"/>
      <c r="Q82" s="21"/>
    </row>
    <row r="83" spans="2:17" ht="14.25" x14ac:dyDescent="0.3">
      <c r="B83" s="6">
        <f t="shared" si="60"/>
        <v>44675</v>
      </c>
      <c r="C83" s="11">
        <f t="shared" si="61"/>
        <v>44676</v>
      </c>
      <c r="D83" s="11">
        <f t="shared" si="56"/>
        <v>44677</v>
      </c>
      <c r="E83" s="11">
        <f t="shared" si="62"/>
        <v>44678</v>
      </c>
      <c r="F83" s="64">
        <f t="shared" si="57"/>
        <v>44679</v>
      </c>
      <c r="G83" s="63">
        <f t="shared" si="58"/>
        <v>44680</v>
      </c>
      <c r="H83" s="6">
        <f t="shared" si="59"/>
        <v>44681</v>
      </c>
      <c r="J83" s="60" t="s">
        <v>49</v>
      </c>
      <c r="K83" s="22" t="s">
        <v>50</v>
      </c>
      <c r="L83" s="21"/>
      <c r="M83" s="21"/>
      <c r="N83" s="21"/>
      <c r="O83" s="21"/>
      <c r="P83" s="21"/>
      <c r="Q83" s="21"/>
    </row>
    <row r="84" spans="2:17" s="4" customFormat="1" ht="13.5" x14ac:dyDescent="0.25">
      <c r="I84"/>
      <c r="J84" s="60"/>
      <c r="K84" s="22"/>
      <c r="L84" s="21"/>
      <c r="M84" s="21"/>
      <c r="N84" s="21"/>
      <c r="O84" s="21"/>
      <c r="P84" s="21"/>
      <c r="Q84" s="21"/>
    </row>
    <row r="85" spans="2:17" ht="17.25" x14ac:dyDescent="0.3">
      <c r="B85" s="41">
        <f>DATE(year+1,5,1)</f>
        <v>44682</v>
      </c>
      <c r="C85" s="42"/>
      <c r="D85" s="42"/>
      <c r="E85" s="42"/>
      <c r="F85" s="42"/>
      <c r="G85" s="42"/>
      <c r="H85" s="42"/>
      <c r="I85" s="4"/>
      <c r="J85" s="40" t="s">
        <v>15</v>
      </c>
      <c r="K85" s="40"/>
      <c r="L85" s="32"/>
      <c r="M85" s="32"/>
      <c r="N85" s="32"/>
      <c r="O85" s="32"/>
      <c r="P85" s="32"/>
      <c r="Q85" s="32"/>
    </row>
    <row r="86" spans="2:17" ht="13.5" x14ac:dyDescent="0.25">
      <c r="B86" s="9" t="str">
        <f>CHOOSE(1+MOD(startday+1-2,7),"Su","M","Tu","W","Th","F","Sa")</f>
        <v>Su</v>
      </c>
      <c r="C86" s="8" t="str">
        <f>CHOOSE(1+MOD(startday+2-2,7),"Su","M","Tu","W","Th","F","Sa")</f>
        <v>M</v>
      </c>
      <c r="D86" s="8" t="str">
        <f>CHOOSE(1+MOD(startday+3-2,7),"Su","M","Tu","W","Th","F","Sa")</f>
        <v>Tu</v>
      </c>
      <c r="E86" s="8" t="str">
        <f>CHOOSE(1+MOD(startday+4-2,7),"Su","M","Tu","W","Th","F","Sa")</f>
        <v>W</v>
      </c>
      <c r="F86" s="8" t="str">
        <f>CHOOSE(1+MOD(startday+5-2,7),"Su","M","Tu","W","Th","F","Sa")</f>
        <v>Th</v>
      </c>
      <c r="G86" s="8" t="str">
        <f>CHOOSE(1+MOD(startday+6-2,7),"Su","M","Tu","W","Th","F","Sa")</f>
        <v>F</v>
      </c>
      <c r="H86" s="10" t="str">
        <f>CHOOSE(1+MOD(startday+7-2,7),"Su","M","Tu","W","Th","F","Sa")</f>
        <v>Sa</v>
      </c>
      <c r="J86" s="61" t="s">
        <v>35</v>
      </c>
      <c r="K86" s="33" t="s">
        <v>80</v>
      </c>
      <c r="L86" s="13"/>
      <c r="M86" s="13"/>
      <c r="N86" s="13"/>
      <c r="O86" s="13"/>
      <c r="P86" s="13"/>
      <c r="Q86" s="13"/>
    </row>
    <row r="87" spans="2:17" ht="14.25" x14ac:dyDescent="0.3">
      <c r="B87" s="6">
        <f>IF(WEEKDAY(B85,1)=$M$4,B85,"")</f>
        <v>44682</v>
      </c>
      <c r="C87" s="11">
        <f>IF(B87="",IF(WEEKDAY(B85,1)=MOD($M$4,7)+1,B85,""),B87+1)</f>
        <v>44683</v>
      </c>
      <c r="D87" s="11">
        <f>IF(C87="",IF(WEEKDAY(B85,1)=MOD($M$4+1,7)+1,B85,""),C87+1)</f>
        <v>44684</v>
      </c>
      <c r="E87" s="11">
        <f>IF(D87="",IF(WEEKDAY(B85,1)=MOD($M$4+2,7)+1,B85,""),D87+1)</f>
        <v>44685</v>
      </c>
      <c r="F87" s="11">
        <f>IF(E87="",IF(WEEKDAY(B85,1)=MOD($M$4+3,7)+1,B85,""),E87+1)</f>
        <v>44686</v>
      </c>
      <c r="G87" s="63">
        <f>IF(F87="",IF(WEEKDAY(B85,1)=MOD($M$4+4,7)+1,B85,""),F87+1)</f>
        <v>44687</v>
      </c>
      <c r="H87" s="6">
        <f>IF(G87="",IF(WEEKDAY(B85,1)=MOD($M$4+5,7)+1,B85,""),G87+1)</f>
        <v>44688</v>
      </c>
      <c r="J87" s="61" t="s">
        <v>81</v>
      </c>
      <c r="K87" s="33" t="s">
        <v>50</v>
      </c>
      <c r="L87" s="12"/>
      <c r="M87" s="12"/>
      <c r="N87" s="12"/>
      <c r="O87" s="12"/>
      <c r="P87" s="12"/>
      <c r="Q87" s="12"/>
    </row>
    <row r="88" spans="2:17" ht="14.25" x14ac:dyDescent="0.3">
      <c r="B88" s="6">
        <f>IF(H87="","",IF(MONTH(H87+1)&lt;&gt;MONTH(H87),"",H87+1))</f>
        <v>44689</v>
      </c>
      <c r="C88" s="11">
        <f>IF(B88="","",IF(MONTH(B88+1)&lt;&gt;MONTH(B88),"",B88+1))</f>
        <v>44690</v>
      </c>
      <c r="D88" s="11">
        <f t="shared" ref="D88:D91" si="63">IF(C88="","",IF(MONTH(C88+1)&lt;&gt;MONTH(C88),"",C88+1))</f>
        <v>44691</v>
      </c>
      <c r="E88" s="11">
        <f>IF(D88="","",IF(MONTH(D88+1)&lt;&gt;MONTH(D88),"",D88+1))</f>
        <v>44692</v>
      </c>
      <c r="F88" s="11">
        <f t="shared" ref="F88:F91" si="64">IF(E88="","",IF(MONTH(E88+1)&lt;&gt;MONTH(E88),"",E88+1))</f>
        <v>44693</v>
      </c>
      <c r="G88" s="63">
        <f t="shared" ref="G88:G91" si="65">IF(F88="","",IF(MONTH(F88+1)&lt;&gt;MONTH(F88),"",F88+1))</f>
        <v>44694</v>
      </c>
      <c r="H88" s="6">
        <f t="shared" ref="H88:H91" si="66">IF(G88="","",IF(MONTH(G88+1)&lt;&gt;MONTH(G88),"",G88+1))</f>
        <v>44695</v>
      </c>
      <c r="J88" s="60" t="s">
        <v>82</v>
      </c>
      <c r="K88" s="22" t="s">
        <v>83</v>
      </c>
      <c r="L88" s="21"/>
      <c r="M88" s="21"/>
      <c r="N88" s="21"/>
      <c r="O88" s="21"/>
      <c r="P88" s="21"/>
      <c r="Q88" s="21"/>
    </row>
    <row r="89" spans="2:17" ht="14.25" x14ac:dyDescent="0.3">
      <c r="B89" s="6">
        <f t="shared" ref="B89:B91" si="67">IF(H88="","",IF(MONTH(H88+1)&lt;&gt;MONTH(H88),"",H88+1))</f>
        <v>44696</v>
      </c>
      <c r="C89" s="11">
        <f t="shared" ref="C89:C91" si="68">IF(B89="","",IF(MONTH(B89+1)&lt;&gt;MONTH(B89),"",B89+1))</f>
        <v>44697</v>
      </c>
      <c r="D89" s="11">
        <f t="shared" si="63"/>
        <v>44698</v>
      </c>
      <c r="E89" s="11">
        <f t="shared" ref="E89:E91" si="69">IF(D89="","",IF(MONTH(D89+1)&lt;&gt;MONTH(D89),"",D89+1))</f>
        <v>44699</v>
      </c>
      <c r="F89" s="11">
        <f t="shared" si="64"/>
        <v>44700</v>
      </c>
      <c r="G89" s="55">
        <f t="shared" si="65"/>
        <v>44701</v>
      </c>
      <c r="H89" s="6">
        <f t="shared" si="66"/>
        <v>44702</v>
      </c>
      <c r="J89" s="60" t="s">
        <v>25</v>
      </c>
      <c r="K89" s="22" t="s">
        <v>84</v>
      </c>
      <c r="L89" s="21"/>
      <c r="M89" s="21"/>
      <c r="N89" s="21"/>
      <c r="O89" s="21"/>
      <c r="P89" s="21"/>
      <c r="Q89" s="21"/>
    </row>
    <row r="90" spans="2:17" ht="14.25" x14ac:dyDescent="0.3">
      <c r="B90" s="6">
        <f t="shared" si="67"/>
        <v>44703</v>
      </c>
      <c r="C90" s="11">
        <f t="shared" si="68"/>
        <v>44704</v>
      </c>
      <c r="D90" s="11">
        <f t="shared" si="63"/>
        <v>44705</v>
      </c>
      <c r="E90" s="11">
        <f t="shared" si="69"/>
        <v>44706</v>
      </c>
      <c r="F90" s="11">
        <f t="shared" si="64"/>
        <v>44707</v>
      </c>
      <c r="G90" s="56">
        <f t="shared" si="65"/>
        <v>44708</v>
      </c>
      <c r="H90" s="6">
        <f t="shared" si="66"/>
        <v>44709</v>
      </c>
      <c r="J90" s="60" t="s">
        <v>29</v>
      </c>
      <c r="K90" s="22" t="s">
        <v>85</v>
      </c>
      <c r="L90" s="21"/>
      <c r="M90" s="21"/>
      <c r="N90" s="21"/>
      <c r="O90" s="21"/>
      <c r="P90" s="21"/>
      <c r="Q90" s="21"/>
    </row>
    <row r="91" spans="2:17" ht="14.25" x14ac:dyDescent="0.3">
      <c r="B91" s="6">
        <f t="shared" si="67"/>
        <v>44710</v>
      </c>
      <c r="C91" s="54">
        <f t="shared" si="68"/>
        <v>44711</v>
      </c>
      <c r="D91" s="51">
        <f t="shared" si="63"/>
        <v>44712</v>
      </c>
      <c r="E91" s="11" t="str">
        <f t="shared" si="69"/>
        <v/>
      </c>
      <c r="F91" s="11" t="str">
        <f t="shared" si="64"/>
        <v/>
      </c>
      <c r="G91" s="11" t="str">
        <f t="shared" si="65"/>
        <v/>
      </c>
      <c r="H91" s="6" t="str">
        <f t="shared" si="66"/>
        <v/>
      </c>
      <c r="J91" s="60"/>
      <c r="K91" s="22"/>
      <c r="L91" s="21"/>
      <c r="M91" s="21"/>
      <c r="N91" s="21"/>
      <c r="O91" s="21"/>
      <c r="P91" s="21"/>
      <c r="Q91" s="21"/>
    </row>
    <row r="92" spans="2:17" s="4" customFormat="1" ht="13.5" x14ac:dyDescent="0.25">
      <c r="I92"/>
      <c r="J92" s="60"/>
      <c r="K92" s="22"/>
      <c r="L92" s="21"/>
      <c r="M92" s="21"/>
      <c r="N92" s="21"/>
      <c r="O92" s="21"/>
      <c r="P92" s="21"/>
      <c r="Q92" s="21"/>
    </row>
  </sheetData>
  <mergeCells count="29">
    <mergeCell ref="A2:M2"/>
    <mergeCell ref="A1:M1"/>
    <mergeCell ref="F4:H4"/>
    <mergeCell ref="T5:T6"/>
    <mergeCell ref="J19:K19"/>
    <mergeCell ref="T18:T21"/>
    <mergeCell ref="B69:H69"/>
    <mergeCell ref="T26:T30"/>
    <mergeCell ref="T10:T13"/>
    <mergeCell ref="B8:Q8"/>
    <mergeCell ref="J11:K11"/>
    <mergeCell ref="T15:T17"/>
    <mergeCell ref="B77:H77"/>
    <mergeCell ref="B11:H11"/>
    <mergeCell ref="B19:H19"/>
    <mergeCell ref="J77:K77"/>
    <mergeCell ref="J61:K61"/>
    <mergeCell ref="J69:K69"/>
    <mergeCell ref="B27:H27"/>
    <mergeCell ref="B36:H36"/>
    <mergeCell ref="B44:H44"/>
    <mergeCell ref="B52:H52"/>
    <mergeCell ref="J27:K27"/>
    <mergeCell ref="J36:K36"/>
    <mergeCell ref="J44:K44"/>
    <mergeCell ref="J52:K52"/>
    <mergeCell ref="B61:H61"/>
    <mergeCell ref="J85:K85"/>
    <mergeCell ref="B85:H85"/>
  </mergeCells>
  <phoneticPr fontId="0" type="noConversion"/>
  <conditionalFormatting sqref="B87:H91 B79:H83 B63:H67 B54:H59 B46:H50 B38:H42 B29:H34 B21:H25 B13:H17 B71:H75">
    <cfRule type="expression" dxfId="1" priority="1" stopIfTrue="1">
      <formula>OR(WEEKDAY(B13,1)=1,WEEKDAY(B13,1)=7)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25" bottom="0.25" header="0.3" footer="0.3"/>
  <pageSetup orientation="portrait" r:id="rId2"/>
  <headerFooter alignWithMargins="0">
    <oddFooter>&amp;L&amp;8&amp;K00-049Calendar Template by Vertex42.com&amp;R&amp;8&amp;K00-049https://www.vertex42.com/calendars/school-calendar.html</oddFooter>
  </headerFooter>
  <rowBreaks count="2" manualBreakCount="2">
    <brk id="43" min="1" max="16" man="1"/>
    <brk id="84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Event Calendar Template</dc:title>
  <dc:creator>Vertex42.com</dc:creator>
  <dc:description>(c) 2007-2018 Vertex42 LLC. All Rights Reserved. Free to Print.</dc:description>
  <cp:lastModifiedBy>Jen Filonowich</cp:lastModifiedBy>
  <cp:lastPrinted>2021-04-02T16:52:34Z</cp:lastPrinted>
  <dcterms:created xsi:type="dcterms:W3CDTF">2004-08-16T18:44:14Z</dcterms:created>
  <dcterms:modified xsi:type="dcterms:W3CDTF">2021-04-05T21:00:02Z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